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4"/>
  </bookViews>
  <sheets>
    <sheet name="PORTADA " sheetId="2" r:id="rId1"/>
    <sheet name="ÍNDICE" sheetId="6" r:id="rId2"/>
    <sheet name="DATOS " sheetId="1" r:id="rId3"/>
    <sheet name="RI-RM" sheetId="3" r:id="rId4"/>
    <sheet name="MATRIZ VARIANZA COVARIANZA" sheetId="4" r:id="rId5"/>
    <sheet name="FRONTERA" sheetId="5" r:id="rId6"/>
  </sheets>
  <calcPr calcId="145621"/>
</workbook>
</file>

<file path=xl/calcChain.xml><?xml version="1.0" encoding="utf-8"?>
<calcChain xmlns="http://schemas.openxmlformats.org/spreadsheetml/2006/main">
  <c r="E5" i="3" l="1"/>
  <c r="E13" i="3" s="1"/>
  <c r="D7" i="4" s="1"/>
  <c r="D5" i="3"/>
  <c r="D13" i="3" s="1"/>
  <c r="D6" i="4" l="1"/>
  <c r="E5" i="4"/>
  <c r="B5" i="5" s="1"/>
  <c r="F5" i="4"/>
  <c r="C5" i="5" s="1"/>
  <c r="D6" i="3"/>
  <c r="E7" i="3" l="1"/>
  <c r="E8" i="3"/>
  <c r="E6" i="3"/>
  <c r="E15" i="3" l="1"/>
  <c r="E16" i="3"/>
  <c r="D7" i="3"/>
  <c r="D8" i="3"/>
  <c r="D18" i="3" l="1"/>
  <c r="F7" i="4"/>
  <c r="E17" i="3"/>
  <c r="D15" i="3"/>
  <c r="D16" i="3"/>
  <c r="D8" i="5" l="1"/>
  <c r="D10" i="5"/>
  <c r="D12" i="5"/>
  <c r="D14" i="5"/>
  <c r="D16" i="5"/>
  <c r="D18" i="5"/>
  <c r="D20" i="5"/>
  <c r="D22" i="5"/>
  <c r="D24" i="5"/>
  <c r="D26" i="5"/>
  <c r="D7" i="5"/>
  <c r="D9" i="5"/>
  <c r="D11" i="5"/>
  <c r="D13" i="5"/>
  <c r="D15" i="5"/>
  <c r="D17" i="5"/>
  <c r="D19" i="5"/>
  <c r="D21" i="5"/>
  <c r="D23" i="5"/>
  <c r="D25" i="5"/>
  <c r="D6" i="5"/>
  <c r="F12" i="4"/>
  <c r="E6" i="5"/>
  <c r="E8" i="5"/>
  <c r="E10" i="5"/>
  <c r="E12" i="5"/>
  <c r="E14" i="5"/>
  <c r="E16" i="5"/>
  <c r="E18" i="5"/>
  <c r="E20" i="5"/>
  <c r="E22" i="5"/>
  <c r="E24" i="5"/>
  <c r="E26" i="5"/>
  <c r="E7" i="5"/>
  <c r="E9" i="5"/>
  <c r="E11" i="5"/>
  <c r="E13" i="5"/>
  <c r="E15" i="5"/>
  <c r="E17" i="5"/>
  <c r="E19" i="5"/>
  <c r="E21" i="5"/>
  <c r="E23" i="5"/>
  <c r="E25" i="5"/>
  <c r="D17" i="3"/>
  <c r="E6" i="4"/>
  <c r="E7" i="4"/>
  <c r="G7" i="4" s="1"/>
  <c r="F6" i="4"/>
  <c r="G6" i="4" l="1"/>
  <c r="G8" i="4" s="1"/>
  <c r="F13" i="4" s="1"/>
</calcChain>
</file>

<file path=xl/sharedStrings.xml><?xml version="1.0" encoding="utf-8"?>
<sst xmlns="http://schemas.openxmlformats.org/spreadsheetml/2006/main" count="28" uniqueCount="25">
  <si>
    <t>UNIVERSIDAD DE LA FUERZAS ARMADAS ESPE LATACUNGA</t>
  </si>
  <si>
    <t>DEPARTAMENTO DE CIENCIAS ECONÓMICAS ADMINISTRATIVAS Y DEL COMERCIO</t>
  </si>
  <si>
    <t xml:space="preserve">ASIGNATURA </t>
  </si>
  <si>
    <t xml:space="preserve">MODELOS DE SIMULACIÓN FINANCIERA </t>
  </si>
  <si>
    <t>% Inversión</t>
  </si>
  <si>
    <t>Rendimiento esperado</t>
  </si>
  <si>
    <t>varianza</t>
  </si>
  <si>
    <t>Riesgo</t>
  </si>
  <si>
    <t>RESULTADOS INDIVIDUALES</t>
  </si>
  <si>
    <t>Covarianza</t>
  </si>
  <si>
    <t>SUMAS</t>
  </si>
  <si>
    <t>TOTAL</t>
  </si>
  <si>
    <t>Rendimiento esperado portafolio</t>
  </si>
  <si>
    <t>Riesgo portafolio</t>
  </si>
  <si>
    <t>Rendimiento portafolio</t>
  </si>
  <si>
    <t>Riesgo de portafolio</t>
  </si>
  <si>
    <t>N.</t>
  </si>
  <si>
    <t>ACCIÓN A</t>
  </si>
  <si>
    <t>ACCIÓN B</t>
  </si>
  <si>
    <t>DATOS</t>
  </si>
  <si>
    <t>RI-RM</t>
  </si>
  <si>
    <t>MATRIZ VARIANZA - COVARIANZA</t>
  </si>
  <si>
    <t>FRONTERA EFICIENTE</t>
  </si>
  <si>
    <t>ÍNDICE</t>
  </si>
  <si>
    <t>MATRIZ VARIANZA- COVARIANZA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</si>
</sst>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4"/>
      <color theme="1"/>
      <name val="Bodoni MT Black"/>
      <family val="1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gency FB"/>
      <family val="2"/>
    </font>
    <font>
      <b/>
      <sz val="14"/>
      <color theme="1"/>
      <name val="Agency FB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Arabic Typesetting"/>
      <family val="4"/>
    </font>
    <font>
      <b/>
      <u/>
      <sz val="24"/>
      <color theme="1"/>
      <name val="Baskerville Old Face"/>
      <family val="1"/>
    </font>
    <font>
      <sz val="24"/>
      <color theme="1"/>
      <name val="Baskerville Old Face"/>
      <family val="1"/>
    </font>
    <font>
      <b/>
      <sz val="24"/>
      <color theme="1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4" borderId="0" xfId="0" applyFill="1"/>
    <xf numFmtId="0" fontId="6" fillId="4" borderId="1" xfId="0" applyFont="1" applyFill="1" applyBorder="1"/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5" borderId="0" xfId="0" applyFill="1"/>
    <xf numFmtId="14" fontId="0" fillId="5" borderId="0" xfId="0" applyNumberFormat="1" applyFill="1" applyBorder="1"/>
    <xf numFmtId="0" fontId="0" fillId="5" borderId="0" xfId="0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4" fontId="0" fillId="2" borderId="2" xfId="0" applyNumberFormat="1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1" fillId="4" borderId="1" xfId="0" applyFont="1" applyFill="1" applyBorder="1"/>
    <xf numFmtId="10" fontId="0" fillId="2" borderId="9" xfId="1" applyNumberFormat="1" applyFont="1" applyFill="1" applyBorder="1"/>
    <xf numFmtId="0" fontId="0" fillId="2" borderId="9" xfId="0" applyFill="1" applyBorder="1"/>
    <xf numFmtId="0" fontId="0" fillId="2" borderId="10" xfId="0" applyFill="1" applyBorder="1"/>
    <xf numFmtId="10" fontId="0" fillId="2" borderId="11" xfId="1" applyNumberFormat="1" applyFont="1" applyFill="1" applyBorder="1"/>
    <xf numFmtId="0" fontId="0" fillId="2" borderId="11" xfId="0" applyFill="1" applyBorder="1"/>
    <xf numFmtId="0" fontId="0" fillId="2" borderId="12" xfId="0" applyFill="1" applyBorder="1"/>
    <xf numFmtId="9" fontId="0" fillId="2" borderId="14" xfId="0" applyNumberFormat="1" applyFill="1" applyBorder="1"/>
    <xf numFmtId="9" fontId="0" fillId="2" borderId="15" xfId="0" applyNumberFormat="1" applyFill="1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7" borderId="16" xfId="0" applyFill="1" applyBorder="1"/>
    <xf numFmtId="0" fontId="1" fillId="7" borderId="13" xfId="0" applyFont="1" applyFill="1" applyBorder="1"/>
    <xf numFmtId="0" fontId="1" fillId="7" borderId="7" xfId="0" applyFont="1" applyFill="1" applyBorder="1" applyAlignment="1">
      <alignment wrapText="1"/>
    </xf>
    <xf numFmtId="0" fontId="1" fillId="7" borderId="7" xfId="0" applyFont="1" applyFill="1" applyBorder="1"/>
    <xf numFmtId="0" fontId="1" fillId="7" borderId="8" xfId="0" applyFont="1" applyFill="1" applyBorder="1"/>
    <xf numFmtId="0" fontId="1" fillId="4" borderId="3" xfId="0" applyFont="1" applyFill="1" applyBorder="1"/>
    <xf numFmtId="0" fontId="1" fillId="4" borderId="19" xfId="0" applyFont="1" applyFill="1" applyBorder="1"/>
    <xf numFmtId="0" fontId="0" fillId="5" borderId="0" xfId="0" applyFill="1" applyBorder="1"/>
    <xf numFmtId="164" fontId="0" fillId="2" borderId="1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2" fontId="0" fillId="5" borderId="0" xfId="0" applyNumberFormat="1" applyFill="1"/>
    <xf numFmtId="164" fontId="0" fillId="2" borderId="1" xfId="1" applyNumberFormat="1" applyFont="1" applyFill="1" applyBorder="1"/>
    <xf numFmtId="9" fontId="0" fillId="2" borderId="1" xfId="1" applyFont="1" applyFill="1" applyBorder="1"/>
    <xf numFmtId="0" fontId="11" fillId="2" borderId="4" xfId="0" applyFont="1" applyFill="1" applyBorder="1" applyAlignment="1"/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0" fontId="12" fillId="5" borderId="0" xfId="0" applyFont="1" applyFill="1" applyBorder="1" applyAlignmen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2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4" fontId="8" fillId="6" borderId="4" xfId="0" applyNumberFormat="1" applyFont="1" applyFill="1" applyBorder="1" applyAlignment="1">
      <alignment horizontal="center"/>
    </xf>
    <xf numFmtId="14" fontId="8" fillId="6" borderId="5" xfId="0" applyNumberFormat="1" applyFont="1" applyFill="1" applyBorder="1" applyAlignment="1">
      <alignment horizontal="center"/>
    </xf>
    <xf numFmtId="14" fontId="8" fillId="6" borderId="6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C"/>
              <a:t>FRONTERA EFICIENTE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FRONTERA!$E$6:$E$26</c:f>
              <c:numCache>
                <c:formatCode>0.000%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FRONTERA!$D$6:$D$26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483-435E-9F6C-90450E6B1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83456"/>
        <c:axId val="153484032"/>
      </c:scatterChart>
      <c:valAx>
        <c:axId val="153483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RIESGO</a:t>
                </a:r>
              </a:p>
            </c:rich>
          </c:tx>
          <c:layout/>
          <c:overlay val="0"/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153484032"/>
        <c:crosses val="autoZero"/>
        <c:crossBetween val="midCat"/>
      </c:valAx>
      <c:valAx>
        <c:axId val="15348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RENTABILIDAD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153483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5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4" Type="http://schemas.openxmlformats.org/officeDocument/2006/relationships/hyperlink" Target="#'RI-RM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FLUJO DE EFECTIVO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hyperlink" Target="#ACTIVIDAD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RI-RM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hyperlink" Target="#FRONTERA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hyperlink" Target="#'MATRIZ VARIANZA COVARIANZ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18977</xdr:colOff>
      <xdr:row>1</xdr:row>
      <xdr:rowOff>99407</xdr:rowOff>
    </xdr:from>
    <xdr:to>
      <xdr:col>6</xdr:col>
      <xdr:colOff>398533</xdr:colOff>
      <xdr:row>7</xdr:row>
      <xdr:rowOff>1084</xdr:rowOff>
    </xdr:to>
    <xdr:pic>
      <xdr:nvPicPr>
        <xdr:cNvPr id="2" name="Imagen 6" descr="C:\Users\Usuario\Desktop\Aula virtual_GRF_3721\E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052" y="289907"/>
          <a:ext cx="1141556" cy="10446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714304</xdr:colOff>
      <xdr:row>2</xdr:row>
      <xdr:rowOff>0</xdr:rowOff>
    </xdr:from>
    <xdr:to>
      <xdr:col>10</xdr:col>
      <xdr:colOff>662236</xdr:colOff>
      <xdr:row>4</xdr:row>
      <xdr:rowOff>124017</xdr:rowOff>
    </xdr:to>
    <xdr:pic>
      <xdr:nvPicPr>
        <xdr:cNvPr id="2" name="Imagen 5" descr="Resultado de imagen para INICI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04" y="381000"/>
          <a:ext cx="709932" cy="71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47626</xdr:colOff>
      <xdr:row>2</xdr:row>
      <xdr:rowOff>128427</xdr:rowOff>
    </xdr:from>
    <xdr:to>
      <xdr:col>9</xdr:col>
      <xdr:colOff>523876</xdr:colOff>
      <xdr:row>4</xdr:row>
      <xdr:rowOff>60207</xdr:rowOff>
    </xdr:to>
    <xdr:pic>
      <xdr:nvPicPr>
        <xdr:cNvPr id="3" name="Imagen 6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67601" y="509427"/>
          <a:ext cx="476250" cy="5223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50017</xdr:colOff>
      <xdr:row>2</xdr:row>
      <xdr:rowOff>157184</xdr:rowOff>
    </xdr:from>
    <xdr:to>
      <xdr:col>11</xdr:col>
      <xdr:colOff>533400</xdr:colOff>
      <xdr:row>4</xdr:row>
      <xdr:rowOff>50682</xdr:rowOff>
    </xdr:to>
    <xdr:pic>
      <xdr:nvPicPr>
        <xdr:cNvPr id="4" name="Imagen 7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8993992" y="538184"/>
          <a:ext cx="483383" cy="48404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457129</xdr:colOff>
      <xdr:row>1</xdr:row>
      <xdr:rowOff>114300</xdr:rowOff>
    </xdr:from>
    <xdr:to>
      <xdr:col>9</xdr:col>
      <xdr:colOff>405061</xdr:colOff>
      <xdr:row>4</xdr:row>
      <xdr:rowOff>38292</xdr:rowOff>
    </xdr:to>
    <xdr:pic>
      <xdr:nvPicPr>
        <xdr:cNvPr id="5" name="Imagen 5" descr="Resultado de imagen para INICI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729" y="304800"/>
          <a:ext cx="709932" cy="71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542926</xdr:colOff>
      <xdr:row>1</xdr:row>
      <xdr:rowOff>183733</xdr:rowOff>
    </xdr:from>
    <xdr:to>
      <xdr:col>8</xdr:col>
      <xdr:colOff>276226</xdr:colOff>
      <xdr:row>3</xdr:row>
      <xdr:rowOff>126882</xdr:rowOff>
    </xdr:to>
    <xdr:pic>
      <xdr:nvPicPr>
        <xdr:cNvPr id="6" name="Imagen 6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43676" y="374233"/>
          <a:ext cx="495300" cy="54322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9</xdr:col>
      <xdr:colOff>592941</xdr:colOff>
      <xdr:row>2</xdr:row>
      <xdr:rowOff>14334</xdr:rowOff>
    </xdr:from>
    <xdr:to>
      <xdr:col>10</xdr:col>
      <xdr:colOff>368316</xdr:colOff>
      <xdr:row>3</xdr:row>
      <xdr:rowOff>152399</xdr:rowOff>
    </xdr:to>
    <xdr:pic>
      <xdr:nvPicPr>
        <xdr:cNvPr id="7" name="Imagen 7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8117691" y="395334"/>
          <a:ext cx="537375" cy="53811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57079</xdr:colOff>
      <xdr:row>3</xdr:row>
      <xdr:rowOff>0</xdr:rowOff>
    </xdr:from>
    <xdr:to>
      <xdr:col>11</xdr:col>
      <xdr:colOff>5011</xdr:colOff>
      <xdr:row>6</xdr:row>
      <xdr:rowOff>143067</xdr:rowOff>
    </xdr:to>
    <xdr:pic>
      <xdr:nvPicPr>
        <xdr:cNvPr id="5" name="Imagen 5" descr="Resultado de imagen para INICI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579" y="571500"/>
          <a:ext cx="709932" cy="71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142875</xdr:colOff>
      <xdr:row>3</xdr:row>
      <xdr:rowOff>66669</xdr:rowOff>
    </xdr:from>
    <xdr:to>
      <xdr:col>9</xdr:col>
      <xdr:colOff>666750</xdr:colOff>
      <xdr:row>6</xdr:row>
      <xdr:rowOff>69732</xdr:rowOff>
    </xdr:to>
    <xdr:pic>
      <xdr:nvPicPr>
        <xdr:cNvPr id="6" name="Imagen 6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67375" y="638169"/>
          <a:ext cx="523875" cy="57456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164316</xdr:colOff>
      <xdr:row>3</xdr:row>
      <xdr:rowOff>90509</xdr:rowOff>
    </xdr:from>
    <xdr:to>
      <xdr:col>11</xdr:col>
      <xdr:colOff>720742</xdr:colOff>
      <xdr:row>6</xdr:row>
      <xdr:rowOff>76201</xdr:rowOff>
    </xdr:to>
    <xdr:pic>
      <xdr:nvPicPr>
        <xdr:cNvPr id="7" name="Imagen 7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7212816" y="662009"/>
          <a:ext cx="556426" cy="55719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8</xdr:row>
      <xdr:rowOff>95250</xdr:rowOff>
    </xdr:from>
    <xdr:to>
      <xdr:col>11</xdr:col>
      <xdr:colOff>352425</xdr:colOff>
      <xdr:row>22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9C130A8C-E79B-459A-AFDD-D61D2F5EC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304729</xdr:colOff>
      <xdr:row>1</xdr:row>
      <xdr:rowOff>323850</xdr:rowOff>
    </xdr:from>
    <xdr:to>
      <xdr:col>11</xdr:col>
      <xdr:colOff>252661</xdr:colOff>
      <xdr:row>5</xdr:row>
      <xdr:rowOff>66867</xdr:rowOff>
    </xdr:to>
    <xdr:pic>
      <xdr:nvPicPr>
        <xdr:cNvPr id="3" name="Imagen 5" descr="Resultado de imagen para INICIO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04" y="523875"/>
          <a:ext cx="709932" cy="71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342901</xdr:colOff>
      <xdr:row>1</xdr:row>
      <xdr:rowOff>378229</xdr:rowOff>
    </xdr:from>
    <xdr:to>
      <xdr:col>10</xdr:col>
      <xdr:colOff>133351</xdr:colOff>
      <xdr:row>5</xdr:row>
      <xdr:rowOff>12582</xdr:rowOff>
    </xdr:to>
    <xdr:pic>
      <xdr:nvPicPr>
        <xdr:cNvPr id="5" name="Imagen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53576" y="578254"/>
          <a:ext cx="552450" cy="60590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zoomScale="80" zoomScaleNormal="80" workbookViewId="0">
      <selection activeCell="C22" sqref="C22"/>
    </sheetView>
  </sheetViews>
  <sheetFormatPr baseColWidth="10" defaultRowHeight="15" x14ac:dyDescent="0.25"/>
  <cols>
    <col min="1" max="1" width="4.28515625" customWidth="1"/>
    <col min="12" max="12" width="4.5703125" customWidth="1"/>
    <col min="14" max="19" width="11.42578125" style="1"/>
  </cols>
  <sheetData>
    <row r="1" spans="1:30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"/>
    </row>
    <row r="2" spans="1:30" x14ac:dyDescent="0.25">
      <c r="A2" s="8"/>
      <c r="B2" s="1"/>
      <c r="C2" s="1"/>
      <c r="D2" s="1"/>
      <c r="E2" s="1"/>
      <c r="F2" s="1"/>
      <c r="G2" s="1"/>
      <c r="H2" s="1"/>
      <c r="I2" s="1"/>
      <c r="J2" s="1"/>
      <c r="K2" s="1"/>
      <c r="L2" s="8"/>
      <c r="M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8"/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8"/>
      <c r="B5" s="1"/>
      <c r="C5" s="1"/>
      <c r="D5" s="1"/>
      <c r="E5" s="1"/>
      <c r="F5" s="1"/>
      <c r="G5" s="1"/>
      <c r="H5" s="1"/>
      <c r="I5" s="1"/>
      <c r="J5" s="1"/>
      <c r="K5" s="1"/>
      <c r="L5" s="8"/>
      <c r="M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8"/>
      <c r="M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8"/>
      <c r="M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8"/>
      <c r="B8" s="1"/>
      <c r="C8" s="1"/>
      <c r="D8" s="1"/>
      <c r="E8" s="1"/>
      <c r="F8" s="1"/>
      <c r="G8" s="1"/>
      <c r="H8" s="1"/>
      <c r="I8" s="1"/>
      <c r="J8" s="1"/>
      <c r="K8" s="1"/>
      <c r="L8" s="8"/>
      <c r="M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5">
      <c r="A9" s="8"/>
      <c r="B9" s="49" t="s">
        <v>0</v>
      </c>
      <c r="C9" s="49"/>
      <c r="D9" s="49"/>
      <c r="E9" s="49"/>
      <c r="F9" s="49"/>
      <c r="G9" s="49"/>
      <c r="H9" s="49"/>
      <c r="I9" s="49"/>
      <c r="J9" s="49"/>
      <c r="K9" s="49"/>
      <c r="L9" s="8"/>
      <c r="M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5">
      <c r="A10" s="8"/>
      <c r="B10" s="51" t="s">
        <v>1</v>
      </c>
      <c r="C10" s="51"/>
      <c r="D10" s="51"/>
      <c r="E10" s="51"/>
      <c r="F10" s="51"/>
      <c r="G10" s="51"/>
      <c r="H10" s="51"/>
      <c r="I10" s="51"/>
      <c r="J10" s="51"/>
      <c r="K10" s="51"/>
      <c r="L10" s="8"/>
      <c r="M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8"/>
      <c r="M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8"/>
      <c r="B12" s="1"/>
      <c r="C12" s="1"/>
      <c r="D12" s="1"/>
      <c r="E12" s="1"/>
      <c r="F12" s="1"/>
      <c r="G12" s="1"/>
      <c r="H12" s="1"/>
      <c r="I12" s="1"/>
      <c r="J12" s="1"/>
      <c r="K12" s="1"/>
      <c r="L12" s="8"/>
      <c r="M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8"/>
      <c r="M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8"/>
      <c r="M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8"/>
      <c r="M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23.25" x14ac:dyDescent="0.35">
      <c r="A16" s="8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8"/>
      <c r="M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8"/>
      <c r="B17" s="49" t="s">
        <v>2</v>
      </c>
      <c r="C17" s="49"/>
      <c r="D17" s="49"/>
      <c r="E17" s="49"/>
      <c r="F17" s="49"/>
      <c r="G17" s="49"/>
      <c r="H17" s="49"/>
      <c r="I17" s="49"/>
      <c r="J17" s="49"/>
      <c r="K17" s="49"/>
      <c r="L17" s="8"/>
      <c r="M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8"/>
      <c r="B18" s="48" t="s">
        <v>3</v>
      </c>
      <c r="C18" s="48"/>
      <c r="D18" s="48"/>
      <c r="E18" s="48"/>
      <c r="F18" s="48"/>
      <c r="G18" s="48"/>
      <c r="H18" s="48"/>
      <c r="I18" s="48"/>
      <c r="J18" s="48"/>
      <c r="K18" s="48"/>
      <c r="L18" s="8"/>
      <c r="M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8"/>
      <c r="M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8"/>
      <c r="M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8"/>
      <c r="M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8"/>
      <c r="M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8"/>
      <c r="M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8"/>
      <c r="M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30.75" x14ac:dyDescent="0.45">
      <c r="A25" s="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8"/>
      <c r="M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8"/>
      <c r="M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</sheetData>
  <mergeCells count="9">
    <mergeCell ref="B19:K19"/>
    <mergeCell ref="B17:K17"/>
    <mergeCell ref="B18:K18"/>
    <mergeCell ref="B25:K25"/>
    <mergeCell ref="B9:K9"/>
    <mergeCell ref="B10:K10"/>
    <mergeCell ref="B13:K13"/>
    <mergeCell ref="B15:K15"/>
    <mergeCell ref="B16:K1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9"/>
  <sheetViews>
    <sheetView workbookViewId="0">
      <selection activeCell="D6" sqref="D6:G6"/>
    </sheetView>
  </sheetViews>
  <sheetFormatPr baseColWidth="10" defaultRowHeight="15" x14ac:dyDescent="0.25"/>
  <cols>
    <col min="1" max="16384" width="11.42578125" style="12"/>
  </cols>
  <sheetData>
    <row r="5" spans="4:7" ht="25.5" x14ac:dyDescent="0.4">
      <c r="D5" s="54" t="s">
        <v>23</v>
      </c>
      <c r="E5" s="54"/>
      <c r="F5" s="54"/>
      <c r="G5" s="54"/>
    </row>
    <row r="6" spans="4:7" ht="29.25" customHeight="1" x14ac:dyDescent="0.25">
      <c r="D6" s="53" t="s">
        <v>19</v>
      </c>
      <c r="E6" s="53"/>
      <c r="F6" s="53"/>
      <c r="G6" s="53"/>
    </row>
    <row r="7" spans="4:7" ht="29.25" customHeight="1" x14ac:dyDescent="0.25">
      <c r="D7" s="53" t="s">
        <v>20</v>
      </c>
      <c r="E7" s="53"/>
      <c r="F7" s="53"/>
      <c r="G7" s="53"/>
    </row>
    <row r="8" spans="4:7" ht="30" customHeight="1" x14ac:dyDescent="0.25">
      <c r="D8" s="53" t="s">
        <v>21</v>
      </c>
      <c r="E8" s="53"/>
      <c r="F8" s="53"/>
      <c r="G8" s="53"/>
    </row>
    <row r="9" spans="4:7" ht="27.75" customHeight="1" x14ac:dyDescent="0.25">
      <c r="D9" s="53" t="s">
        <v>22</v>
      </c>
      <c r="E9" s="53"/>
      <c r="F9" s="53"/>
      <c r="G9" s="53"/>
    </row>
  </sheetData>
  <mergeCells count="5">
    <mergeCell ref="D6:G6"/>
    <mergeCell ref="D7:G7"/>
    <mergeCell ref="D8:G8"/>
    <mergeCell ref="D9:G9"/>
    <mergeCell ref="D5:G5"/>
  </mergeCells>
  <hyperlinks>
    <hyperlink ref="D6:G6" location="'DATOS '!A1" display="DATOS"/>
    <hyperlink ref="D7:G7" location="'RI-RM'!A1" display="RI-RM"/>
    <hyperlink ref="D8:G8" location="'MATRIZ VARIANZA COVARIANZA'!A1" display="MATRIZ VARIANZA - COVARIANZA"/>
    <hyperlink ref="D9:G9" location="FRONTERA!A1" display="FRONTERA EFICIENT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workbookViewId="0"/>
  </sheetViews>
  <sheetFormatPr baseColWidth="10" defaultRowHeight="15" x14ac:dyDescent="0.25"/>
  <cols>
    <col min="1" max="5" width="11.42578125" style="12"/>
    <col min="6" max="6" width="14.7109375" style="12" customWidth="1"/>
    <col min="7" max="7" width="16.5703125" style="12" customWidth="1"/>
    <col min="8" max="16384" width="11.42578125" style="12"/>
  </cols>
  <sheetData>
    <row r="2" spans="2:7" ht="15.75" thickBot="1" x14ac:dyDescent="0.3">
      <c r="B2" s="55"/>
      <c r="C2" s="55"/>
      <c r="D2" s="55"/>
    </row>
    <row r="3" spans="2:7" ht="31.5" thickBot="1" x14ac:dyDescent="0.5">
      <c r="E3" s="56" t="s">
        <v>19</v>
      </c>
      <c r="F3" s="57"/>
      <c r="G3" s="58"/>
    </row>
    <row r="5" spans="2:7" ht="25.5" x14ac:dyDescent="0.4">
      <c r="E5" s="9" t="s">
        <v>16</v>
      </c>
      <c r="F5" s="10" t="s">
        <v>17</v>
      </c>
      <c r="G5" s="11" t="s">
        <v>18</v>
      </c>
    </row>
    <row r="6" spans="2:7" x14ac:dyDescent="0.25">
      <c r="E6" s="3">
        <v>1</v>
      </c>
      <c r="F6" s="4">
        <v>1</v>
      </c>
      <c r="G6" s="7">
        <v>1</v>
      </c>
    </row>
    <row r="7" spans="2:7" x14ac:dyDescent="0.25">
      <c r="E7" s="3">
        <v>2</v>
      </c>
      <c r="F7" s="4">
        <v>1</v>
      </c>
      <c r="G7" s="7">
        <v>1</v>
      </c>
    </row>
    <row r="8" spans="2:7" x14ac:dyDescent="0.25">
      <c r="E8" s="3">
        <v>3</v>
      </c>
      <c r="F8" s="4">
        <v>1</v>
      </c>
      <c r="G8" s="7">
        <v>1</v>
      </c>
    </row>
    <row r="9" spans="2:7" x14ac:dyDescent="0.25">
      <c r="E9" s="3">
        <v>4</v>
      </c>
      <c r="F9" s="4">
        <v>1</v>
      </c>
      <c r="G9" s="7">
        <v>1</v>
      </c>
    </row>
    <row r="10" spans="2:7" x14ac:dyDescent="0.25">
      <c r="E10" s="3">
        <v>5</v>
      </c>
      <c r="F10" s="4">
        <v>1</v>
      </c>
      <c r="G10" s="7">
        <v>1</v>
      </c>
    </row>
    <row r="11" spans="2:7" x14ac:dyDescent="0.25">
      <c r="E11" s="3">
        <v>6</v>
      </c>
      <c r="F11" s="4">
        <v>1</v>
      </c>
      <c r="G11" s="7">
        <v>1</v>
      </c>
    </row>
    <row r="12" spans="2:7" x14ac:dyDescent="0.25">
      <c r="E12" s="3">
        <v>7</v>
      </c>
      <c r="F12" s="4">
        <v>1</v>
      </c>
      <c r="G12" s="7">
        <v>1</v>
      </c>
    </row>
    <row r="13" spans="2:7" x14ac:dyDescent="0.25">
      <c r="E13" s="3">
        <v>8</v>
      </c>
      <c r="F13" s="4">
        <v>1</v>
      </c>
      <c r="G13" s="7">
        <v>1</v>
      </c>
    </row>
    <row r="14" spans="2:7" x14ac:dyDescent="0.25">
      <c r="E14" s="3">
        <v>9</v>
      </c>
      <c r="F14" s="4">
        <v>1</v>
      </c>
      <c r="G14" s="7">
        <v>1</v>
      </c>
    </row>
    <row r="15" spans="2:7" x14ac:dyDescent="0.25">
      <c r="E15" s="3">
        <v>10</v>
      </c>
      <c r="F15" s="4">
        <v>1</v>
      </c>
      <c r="G15" s="7">
        <v>1</v>
      </c>
    </row>
    <row r="16" spans="2:7" x14ac:dyDescent="0.25">
      <c r="E16" s="3">
        <v>11</v>
      </c>
      <c r="F16" s="4">
        <v>1</v>
      </c>
      <c r="G16" s="7">
        <v>1</v>
      </c>
    </row>
    <row r="17" spans="5:7" x14ac:dyDescent="0.25">
      <c r="E17" s="3">
        <v>12</v>
      </c>
      <c r="F17" s="4">
        <v>1</v>
      </c>
      <c r="G17" s="7">
        <v>1</v>
      </c>
    </row>
  </sheetData>
  <mergeCells count="2">
    <mergeCell ref="B2:D2"/>
    <mergeCell ref="E3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8"/>
  <sheetViews>
    <sheetView workbookViewId="0">
      <selection activeCell="C3" sqref="C3:E3"/>
    </sheetView>
  </sheetViews>
  <sheetFormatPr baseColWidth="10" defaultRowHeight="15" x14ac:dyDescent="0.25"/>
  <cols>
    <col min="1" max="2" width="11.42578125" style="12"/>
    <col min="3" max="3" width="19.7109375" style="12" customWidth="1"/>
    <col min="4" max="5" width="12.28515625" style="12" bestFit="1" customWidth="1"/>
    <col min="6" max="16384" width="11.42578125" style="12"/>
  </cols>
  <sheetData>
    <row r="2" spans="3:5" ht="15.75" thickBot="1" x14ac:dyDescent="0.3"/>
    <row r="3" spans="3:5" ht="31.5" thickBot="1" x14ac:dyDescent="0.5">
      <c r="C3" s="56" t="s">
        <v>20</v>
      </c>
      <c r="D3" s="57"/>
      <c r="E3" s="58"/>
    </row>
    <row r="5" spans="3:5" x14ac:dyDescent="0.25">
      <c r="D5" s="15" t="str">
        <f>'DATOS '!$F$5</f>
        <v>ACCIÓN A</v>
      </c>
      <c r="E5" s="15" t="str">
        <f>'DATOS '!$G$5</f>
        <v>ACCIÓN B</v>
      </c>
    </row>
    <row r="6" spans="3:5" x14ac:dyDescent="0.25">
      <c r="C6" s="16">
        <v>42339</v>
      </c>
      <c r="D6" s="17">
        <f>('DATOS '!F6/'DATOS '!F7)-1</f>
        <v>0</v>
      </c>
      <c r="E6" s="17">
        <f>('DATOS '!G6/'DATOS '!G7)-1</f>
        <v>0</v>
      </c>
    </row>
    <row r="7" spans="3:5" x14ac:dyDescent="0.25">
      <c r="C7" s="16">
        <v>42310</v>
      </c>
      <c r="D7" s="18">
        <f>('DATOS '!F7/'DATOS '!F8)-1</f>
        <v>0</v>
      </c>
      <c r="E7" s="18">
        <f>('DATOS '!G7/'DATOS '!G8)-1</f>
        <v>0</v>
      </c>
    </row>
    <row r="8" spans="3:5" x14ac:dyDescent="0.25">
      <c r="C8" s="16">
        <v>42278</v>
      </c>
      <c r="D8" s="17">
        <f>('DATOS '!F8/'DATOS '!F9)-1</f>
        <v>0</v>
      </c>
      <c r="E8" s="18">
        <f>('DATOS '!G8/'DATOS '!G9)-1</f>
        <v>0</v>
      </c>
    </row>
    <row r="9" spans="3:5" x14ac:dyDescent="0.25">
      <c r="C9" s="13"/>
      <c r="D9" s="14"/>
      <c r="E9" s="14"/>
    </row>
    <row r="10" spans="3:5" ht="15.75" thickBot="1" x14ac:dyDescent="0.3">
      <c r="C10" s="13"/>
      <c r="D10" s="14"/>
      <c r="E10" s="14"/>
    </row>
    <row r="11" spans="3:5" ht="20.25" thickBot="1" x14ac:dyDescent="0.35">
      <c r="C11" s="59" t="s">
        <v>8</v>
      </c>
      <c r="D11" s="60"/>
      <c r="E11" s="61"/>
    </row>
    <row r="12" spans="3:5" ht="15.75" thickBot="1" x14ac:dyDescent="0.3"/>
    <row r="13" spans="3:5" ht="15.75" thickBot="1" x14ac:dyDescent="0.3">
      <c r="C13" s="30"/>
      <c r="D13" s="28" t="str">
        <f>D5</f>
        <v>ACCIÓN A</v>
      </c>
      <c r="E13" s="29" t="str">
        <f>E5</f>
        <v>ACCIÓN B</v>
      </c>
    </row>
    <row r="14" spans="3:5" x14ac:dyDescent="0.25">
      <c r="C14" s="31" t="s">
        <v>4</v>
      </c>
      <c r="D14" s="26">
        <v>0.7</v>
      </c>
      <c r="E14" s="27">
        <v>0.3</v>
      </c>
    </row>
    <row r="15" spans="3:5" ht="30" x14ac:dyDescent="0.25">
      <c r="C15" s="32" t="s">
        <v>5</v>
      </c>
      <c r="D15" s="23">
        <f>AVERAGE(D6:D8)</f>
        <v>0</v>
      </c>
      <c r="E15" s="20">
        <f>AVERAGE(E6:E8)</f>
        <v>0</v>
      </c>
    </row>
    <row r="16" spans="3:5" x14ac:dyDescent="0.25">
      <c r="C16" s="33" t="s">
        <v>6</v>
      </c>
      <c r="D16" s="24">
        <f>_xlfn.VAR.P(D6:D8)</f>
        <v>0</v>
      </c>
      <c r="E16" s="21">
        <f>_xlfn.VAR.P(E6:E8)</f>
        <v>0</v>
      </c>
    </row>
    <row r="17" spans="3:5" x14ac:dyDescent="0.25">
      <c r="C17" s="33" t="s">
        <v>7</v>
      </c>
      <c r="D17" s="23">
        <f>SQRT(D16)</f>
        <v>0</v>
      </c>
      <c r="E17" s="20">
        <f>SQRT(E16)</f>
        <v>0</v>
      </c>
    </row>
    <row r="18" spans="3:5" ht="15.75" thickBot="1" x14ac:dyDescent="0.3">
      <c r="C18" s="34" t="s">
        <v>9</v>
      </c>
      <c r="D18" s="25">
        <f>COVAR(D6:D8,E6:E8)</f>
        <v>0</v>
      </c>
      <c r="E18" s="22"/>
    </row>
  </sheetData>
  <mergeCells count="2">
    <mergeCell ref="C11:E11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3"/>
  <sheetViews>
    <sheetView tabSelected="1" workbookViewId="0">
      <selection activeCell="H16" sqref="H16"/>
    </sheetView>
  </sheetViews>
  <sheetFormatPr baseColWidth="10" defaultRowHeight="15" x14ac:dyDescent="0.25"/>
  <cols>
    <col min="1" max="4" width="11.42578125" style="12"/>
    <col min="5" max="5" width="14.28515625" style="12" customWidth="1"/>
    <col min="6" max="16384" width="11.42578125" style="12"/>
  </cols>
  <sheetData>
    <row r="2" spans="3:9" ht="15.75" thickBot="1" x14ac:dyDescent="0.3"/>
    <row r="3" spans="3:9" ht="33.75" customHeight="1" thickBot="1" x14ac:dyDescent="0.5">
      <c r="C3" s="44" t="s">
        <v>24</v>
      </c>
      <c r="D3" s="45"/>
      <c r="E3" s="45"/>
      <c r="F3" s="45"/>
      <c r="G3" s="45"/>
      <c r="H3" s="45"/>
      <c r="I3" s="46"/>
    </row>
    <row r="5" spans="3:9" x14ac:dyDescent="0.25">
      <c r="D5" s="37"/>
      <c r="E5" s="35" t="str">
        <f>'RI-RM'!D13</f>
        <v>ACCIÓN A</v>
      </c>
      <c r="F5" s="19" t="str">
        <f>'RI-RM'!E5</f>
        <v>ACCIÓN B</v>
      </c>
      <c r="G5" s="19" t="s">
        <v>10</v>
      </c>
    </row>
    <row r="6" spans="3:9" x14ac:dyDescent="0.25">
      <c r="D6" s="36" t="str">
        <f>'RI-RM'!D13</f>
        <v>ACCIÓN A</v>
      </c>
      <c r="E6" s="6">
        <f>'RI-RM'!D16*('RI-RM'!D14)^2</f>
        <v>0</v>
      </c>
      <c r="F6" s="6">
        <f>'RI-RM'!D18*'RI-RM'!D14*'RI-RM'!E14</f>
        <v>0</v>
      </c>
      <c r="G6" s="6">
        <f>SUM(E6:F6)</f>
        <v>0</v>
      </c>
    </row>
    <row r="7" spans="3:9" x14ac:dyDescent="0.25">
      <c r="D7" s="19" t="str">
        <f>'RI-RM'!E13</f>
        <v>ACCIÓN B</v>
      </c>
      <c r="E7" s="6">
        <f>'RI-RM'!D18*'RI-RM'!D14*'RI-RM'!E14</f>
        <v>0</v>
      </c>
      <c r="F7" s="6">
        <f>'RI-RM'!E16*('RI-RM'!E14)^2</f>
        <v>0</v>
      </c>
      <c r="G7" s="6">
        <f>SUM(E7:F7)</f>
        <v>0</v>
      </c>
    </row>
    <row r="8" spans="3:9" x14ac:dyDescent="0.25">
      <c r="F8" s="2" t="s">
        <v>11</v>
      </c>
      <c r="G8" s="6">
        <f>SUM(G6:G7)</f>
        <v>0</v>
      </c>
    </row>
    <row r="12" spans="3:9" ht="45" x14ac:dyDescent="0.25">
      <c r="E12" s="40" t="s">
        <v>12</v>
      </c>
      <c r="F12" s="38">
        <f>SUMPRODUCT('RI-RM'!D14:E14,'RI-RM'!D15:E15)</f>
        <v>0</v>
      </c>
    </row>
    <row r="13" spans="3:9" ht="30" x14ac:dyDescent="0.25">
      <c r="E13" s="40" t="s">
        <v>13</v>
      </c>
      <c r="F13" s="39">
        <f>SQRT(G8)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workbookViewId="0">
      <selection activeCell="F26" sqref="F26"/>
    </sheetView>
  </sheetViews>
  <sheetFormatPr baseColWidth="10" defaultRowHeight="15" x14ac:dyDescent="0.25"/>
  <cols>
    <col min="1" max="2" width="11.42578125" style="12"/>
    <col min="3" max="3" width="16.28515625" style="12" customWidth="1"/>
    <col min="4" max="4" width="26.42578125" style="12" customWidth="1"/>
    <col min="5" max="5" width="26.85546875" style="12" customWidth="1"/>
    <col min="6" max="16384" width="11.42578125" style="12"/>
  </cols>
  <sheetData>
    <row r="1" spans="1:8" ht="15.75" thickBot="1" x14ac:dyDescent="0.3"/>
    <row r="2" spans="1:8" ht="31.5" thickBot="1" x14ac:dyDescent="0.5">
      <c r="B2" s="62" t="s">
        <v>22</v>
      </c>
      <c r="C2" s="63"/>
      <c r="D2" s="63"/>
      <c r="E2" s="64"/>
      <c r="F2" s="47"/>
      <c r="G2" s="47"/>
      <c r="H2" s="47"/>
    </row>
    <row r="5" spans="1:8" x14ac:dyDescent="0.25">
      <c r="B5" s="19" t="str">
        <f>'MATRIZ VARIANZA COVARIANZA'!E5</f>
        <v>ACCIÓN A</v>
      </c>
      <c r="C5" s="19" t="str">
        <f>'MATRIZ VARIANZA COVARIANZA'!F5</f>
        <v>ACCIÓN B</v>
      </c>
      <c r="D5" s="19" t="s">
        <v>14</v>
      </c>
      <c r="E5" s="19" t="s">
        <v>15</v>
      </c>
    </row>
    <row r="6" spans="1:8" x14ac:dyDescent="0.25">
      <c r="A6" s="41"/>
      <c r="B6" s="5">
        <v>0</v>
      </c>
      <c r="C6" s="5">
        <v>1</v>
      </c>
      <c r="D6" s="6">
        <f>SUMPRODUCT(B6:C6,'RI-RM'!$D$15:$E$15)</f>
        <v>0</v>
      </c>
      <c r="E6" s="42">
        <f>SQRT('RI-RM'!$D$16*(FRONTERA!B6)^2+'RI-RM'!$E$16*(FRONTERA!C6)^2+2*'RI-RM'!$D$18*(FRONTERA!B6)*(FRONTERA!C6))</f>
        <v>0</v>
      </c>
    </row>
    <row r="7" spans="1:8" x14ac:dyDescent="0.25">
      <c r="B7" s="43">
        <v>0.05</v>
      </c>
      <c r="C7" s="5">
        <v>0.95</v>
      </c>
      <c r="D7" s="6">
        <f>SUMPRODUCT(B7:C7,'RI-RM'!$D$15:$E$15)</f>
        <v>0</v>
      </c>
      <c r="E7" s="42">
        <f>SQRT('RI-RM'!$D$16*(FRONTERA!B7)^2+'RI-RM'!$E$16*(FRONTERA!C7)^2+2*'RI-RM'!$D$18)</f>
        <v>0</v>
      </c>
    </row>
    <row r="8" spans="1:8" x14ac:dyDescent="0.25">
      <c r="B8" s="43">
        <v>0.1</v>
      </c>
      <c r="C8" s="5">
        <v>0.9</v>
      </c>
      <c r="D8" s="6">
        <f>SUMPRODUCT(B8:C8,'RI-RM'!$D$15:$E$15)</f>
        <v>0</v>
      </c>
      <c r="E8" s="42">
        <f>SQRT('RI-RM'!$D$16*(FRONTERA!B8)^2+'RI-RM'!$E$16*(FRONTERA!C8)^2+2*'RI-RM'!$D$18)</f>
        <v>0</v>
      </c>
    </row>
    <row r="9" spans="1:8" x14ac:dyDescent="0.25">
      <c r="B9" s="43">
        <v>0.15</v>
      </c>
      <c r="C9" s="5">
        <v>0.85</v>
      </c>
      <c r="D9" s="6">
        <f>SUMPRODUCT(B9:C9,'RI-RM'!$D$15:$E$15)</f>
        <v>0</v>
      </c>
      <c r="E9" s="42">
        <f>SQRT('RI-RM'!$D$16*(FRONTERA!B9)^2+'RI-RM'!$E$16*(FRONTERA!C9)^2+2*'RI-RM'!$D$18)</f>
        <v>0</v>
      </c>
    </row>
    <row r="10" spans="1:8" x14ac:dyDescent="0.25">
      <c r="B10" s="43">
        <v>0.2</v>
      </c>
      <c r="C10" s="5">
        <v>0.8</v>
      </c>
      <c r="D10" s="6">
        <f>SUMPRODUCT(B10:C10,'RI-RM'!$D$15:$E$15)</f>
        <v>0</v>
      </c>
      <c r="E10" s="42">
        <f>SQRT('RI-RM'!$D$16*(FRONTERA!B10)^2+'RI-RM'!$E$16*(FRONTERA!C10)^2+2*'RI-RM'!$D$18)</f>
        <v>0</v>
      </c>
    </row>
    <row r="11" spans="1:8" x14ac:dyDescent="0.25">
      <c r="B11" s="43">
        <v>0.25</v>
      </c>
      <c r="C11" s="5">
        <v>0.75</v>
      </c>
      <c r="D11" s="6">
        <f>SUMPRODUCT(B11:C11,'RI-RM'!$D$15:$E$15)</f>
        <v>0</v>
      </c>
      <c r="E11" s="42">
        <f>SQRT('RI-RM'!$D$16*(FRONTERA!B11)^2+'RI-RM'!$E$16*(FRONTERA!C11)^2+2*'RI-RM'!$D$18)</f>
        <v>0</v>
      </c>
    </row>
    <row r="12" spans="1:8" x14ac:dyDescent="0.25">
      <c r="B12" s="43">
        <v>0.3</v>
      </c>
      <c r="C12" s="5">
        <v>0.7</v>
      </c>
      <c r="D12" s="6">
        <f>SUMPRODUCT(B12:C12,'RI-RM'!$D$15:$E$15)</f>
        <v>0</v>
      </c>
      <c r="E12" s="42">
        <f>SQRT('RI-RM'!$D$16*(FRONTERA!B12)^2+'RI-RM'!$E$16*(FRONTERA!C12)^2+2*'RI-RM'!$D$18)</f>
        <v>0</v>
      </c>
    </row>
    <row r="13" spans="1:8" x14ac:dyDescent="0.25">
      <c r="B13" s="43">
        <v>0.35</v>
      </c>
      <c r="C13" s="5">
        <v>0.65</v>
      </c>
      <c r="D13" s="6">
        <f>SUMPRODUCT(B13:C13,'RI-RM'!$D$15:$E$15)</f>
        <v>0</v>
      </c>
      <c r="E13" s="42">
        <f>SQRT('RI-RM'!$D$16*(FRONTERA!B13)^2+'RI-RM'!$E$16*(FRONTERA!C13)^2+2*'RI-RM'!$D$18)</f>
        <v>0</v>
      </c>
    </row>
    <row r="14" spans="1:8" x14ac:dyDescent="0.25">
      <c r="B14" s="43">
        <v>0.4</v>
      </c>
      <c r="C14" s="5">
        <v>0.6</v>
      </c>
      <c r="D14" s="6">
        <f>SUMPRODUCT(B14:C14,'RI-RM'!$D$15:$E$15)</f>
        <v>0</v>
      </c>
      <c r="E14" s="42">
        <f>SQRT('RI-RM'!$D$16*(FRONTERA!B14)^2+'RI-RM'!$E$16*(FRONTERA!C14)^2+2*'RI-RM'!$D$18)</f>
        <v>0</v>
      </c>
    </row>
    <row r="15" spans="1:8" x14ac:dyDescent="0.25">
      <c r="B15" s="43">
        <v>0.45</v>
      </c>
      <c r="C15" s="5">
        <v>0.55000000000000004</v>
      </c>
      <c r="D15" s="6">
        <f>SUMPRODUCT(B15:C15,'RI-RM'!$D$15:$E$15)</f>
        <v>0</v>
      </c>
      <c r="E15" s="42">
        <f>SQRT('RI-RM'!$D$16*(FRONTERA!B15)^2+'RI-RM'!$E$16*(FRONTERA!C15)^2+2*'RI-RM'!$D$18)</f>
        <v>0</v>
      </c>
    </row>
    <row r="16" spans="1:8" x14ac:dyDescent="0.25">
      <c r="B16" s="43">
        <v>0.5</v>
      </c>
      <c r="C16" s="5">
        <v>0.5</v>
      </c>
      <c r="D16" s="6">
        <f>SUMPRODUCT(B16:C16,'RI-RM'!$D$15:$E$15)</f>
        <v>0</v>
      </c>
      <c r="E16" s="42">
        <f>SQRT('RI-RM'!$D$16*(FRONTERA!B16)^2+'RI-RM'!$E$16*(FRONTERA!C16)^2+2*'RI-RM'!$D$18)</f>
        <v>0</v>
      </c>
    </row>
    <row r="17" spans="2:5" x14ac:dyDescent="0.25">
      <c r="B17" s="43">
        <v>0.55000000000000004</v>
      </c>
      <c r="C17" s="5">
        <v>0.45</v>
      </c>
      <c r="D17" s="6">
        <f>SUMPRODUCT(B17:C17,'RI-RM'!$D$15:$E$15)</f>
        <v>0</v>
      </c>
      <c r="E17" s="42">
        <f>SQRT('RI-RM'!$D$16*(FRONTERA!B17)^2+'RI-RM'!$E$16*(FRONTERA!C17)^2+2*'RI-RM'!$D$18)</f>
        <v>0</v>
      </c>
    </row>
    <row r="18" spans="2:5" x14ac:dyDescent="0.25">
      <c r="B18" s="43">
        <v>0.6</v>
      </c>
      <c r="C18" s="5">
        <v>0.39999999999999902</v>
      </c>
      <c r="D18" s="6">
        <f>SUMPRODUCT(B18:C18,'RI-RM'!$D$15:$E$15)</f>
        <v>0</v>
      </c>
      <c r="E18" s="42">
        <f>SQRT('RI-RM'!$D$16*(FRONTERA!B18)^2+'RI-RM'!$E$16*(FRONTERA!C18)^2+2*'RI-RM'!$D$18)</f>
        <v>0</v>
      </c>
    </row>
    <row r="19" spans="2:5" x14ac:dyDescent="0.25">
      <c r="B19" s="43">
        <v>0.65</v>
      </c>
      <c r="C19" s="5">
        <v>0.34999999999999898</v>
      </c>
      <c r="D19" s="6">
        <f>SUMPRODUCT(B19:C19,'RI-RM'!$D$15:$E$15)</f>
        <v>0</v>
      </c>
      <c r="E19" s="42">
        <f>SQRT('RI-RM'!$D$16*(FRONTERA!B19)^2+'RI-RM'!$E$16*(FRONTERA!C19)^2+2*'RI-RM'!$D$18)</f>
        <v>0</v>
      </c>
    </row>
    <row r="20" spans="2:5" x14ac:dyDescent="0.25">
      <c r="B20" s="43">
        <v>0.7</v>
      </c>
      <c r="C20" s="5">
        <v>0.29999999999999899</v>
      </c>
      <c r="D20" s="6">
        <f>SUMPRODUCT(B20:C20,'RI-RM'!$D$15:$E$15)</f>
        <v>0</v>
      </c>
      <c r="E20" s="42">
        <f>SQRT('RI-RM'!$D$16*(FRONTERA!B20)^2+'RI-RM'!$E$16*(FRONTERA!C20)^2+2*'RI-RM'!$D$18)</f>
        <v>0</v>
      </c>
    </row>
    <row r="21" spans="2:5" x14ac:dyDescent="0.25">
      <c r="B21" s="43">
        <v>0.75</v>
      </c>
      <c r="C21" s="5">
        <v>0.249999999999999</v>
      </c>
      <c r="D21" s="6">
        <f>SUMPRODUCT(B21:C21,'RI-RM'!$D$15:$E$15)</f>
        <v>0</v>
      </c>
      <c r="E21" s="42">
        <f>SQRT('RI-RM'!$D$16*(FRONTERA!B21)^2+'RI-RM'!$E$16*(FRONTERA!C21)^2+2*'RI-RM'!$D$18)</f>
        <v>0</v>
      </c>
    </row>
    <row r="22" spans="2:5" x14ac:dyDescent="0.25">
      <c r="B22" s="43">
        <v>0.8</v>
      </c>
      <c r="C22" s="5">
        <v>0.19999999999999901</v>
      </c>
      <c r="D22" s="6">
        <f>SUMPRODUCT(B22:C22,'RI-RM'!$D$15:$E$15)</f>
        <v>0</v>
      </c>
      <c r="E22" s="42">
        <f>SQRT('RI-RM'!$D$16*(FRONTERA!B22)^2+'RI-RM'!$E$16*(FRONTERA!C22)^2+2*'RI-RM'!$D$18)</f>
        <v>0</v>
      </c>
    </row>
    <row r="23" spans="2:5" x14ac:dyDescent="0.25">
      <c r="B23" s="43">
        <v>0.85</v>
      </c>
      <c r="C23" s="5">
        <v>0.149999999999999</v>
      </c>
      <c r="D23" s="6">
        <f>SUMPRODUCT(B23:C23,'RI-RM'!$D$15:$E$15)</f>
        <v>0</v>
      </c>
      <c r="E23" s="42">
        <f>SQRT('RI-RM'!$D$16*(FRONTERA!B23)^2+'RI-RM'!$E$16*(FRONTERA!C23)^2+2*'RI-RM'!$D$18)</f>
        <v>0</v>
      </c>
    </row>
    <row r="24" spans="2:5" x14ac:dyDescent="0.25">
      <c r="B24" s="43">
        <v>0.9</v>
      </c>
      <c r="C24" s="5">
        <v>9.9999999999999006E-2</v>
      </c>
      <c r="D24" s="6">
        <f>SUMPRODUCT(B24:C24,'RI-RM'!$D$15:$E$15)</f>
        <v>0</v>
      </c>
      <c r="E24" s="42">
        <f>SQRT('RI-RM'!$D$16*(FRONTERA!B24)^2+'RI-RM'!$E$16*(FRONTERA!C24)^2+2*'RI-RM'!$D$18)</f>
        <v>0</v>
      </c>
    </row>
    <row r="25" spans="2:5" x14ac:dyDescent="0.25">
      <c r="B25" s="43">
        <v>0.95</v>
      </c>
      <c r="C25" s="5">
        <v>4.9999999999998997E-2</v>
      </c>
      <c r="D25" s="6">
        <f>SUMPRODUCT(B25:C25,'RI-RM'!$D$15:$E$15)</f>
        <v>0</v>
      </c>
      <c r="E25" s="42">
        <f>SQRT('RI-RM'!$D$16*(FRONTERA!B25)^2+'RI-RM'!$E$16*(FRONTERA!C25)^2+2*'RI-RM'!$D$18)</f>
        <v>0</v>
      </c>
    </row>
    <row r="26" spans="2:5" x14ac:dyDescent="0.25">
      <c r="B26" s="43">
        <v>1</v>
      </c>
      <c r="C26" s="5">
        <v>0</v>
      </c>
      <c r="D26" s="6">
        <f>SUMPRODUCT(B26:C26,'RI-RM'!$D$15:$E$15)</f>
        <v>0</v>
      </c>
      <c r="E26" s="42">
        <f>SQRT('RI-RM'!$D$16*(FRONTERA!B26)^2+'RI-RM'!$E$16*(FRONTERA!C26)^2+2*'RI-RM'!$D$18)</f>
        <v>0</v>
      </c>
    </row>
  </sheetData>
  <mergeCells count="1"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 </vt:lpstr>
      <vt:lpstr>ÍNDICE</vt:lpstr>
      <vt:lpstr>DATOS </vt:lpstr>
      <vt:lpstr>RI-RM</vt:lpstr>
      <vt:lpstr>MATRIZ VARIANZA COVARIANZA</vt:lpstr>
      <vt:lpstr>FRONTERA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2017-02-08T17:11:53Z</dcterms:created>
  <dcterms:modified xsi:type="dcterms:W3CDTF">2017-02-12T18:38:52Z</dcterms:modified>
</cp:coreProperties>
</file>