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CF7A" lockStructure="1"/>
  <bookViews>
    <workbookView xWindow="0" yWindow="0" windowWidth="19200" windowHeight="8010" tabRatio="743"/>
  </bookViews>
  <sheets>
    <sheet name="PORTADA" sheetId="1" r:id="rId1"/>
    <sheet name="ÍNDICE" sheetId="2" r:id="rId2"/>
    <sheet name="DATOS EMPRESA" sheetId="24" r:id="rId3"/>
    <sheet name="PLAN DE CUENTAS " sheetId="17" r:id="rId4"/>
    <sheet name="E. DE SITUACIÓN FINANCIERA" sheetId="18" r:id="rId5"/>
    <sheet name="E. DE RESULTADOS" sheetId="19" r:id="rId6"/>
    <sheet name="FLUJO DE EFECTIVO" sheetId="15" r:id="rId7"/>
    <sheet name="LIQUIDEZ" sheetId="20" r:id="rId8"/>
    <sheet name="ACTIVIDAD" sheetId="21" r:id="rId9"/>
    <sheet name="SOLVENCIA" sheetId="22" r:id="rId10"/>
    <sheet name="RENTABILIDAD" sheetId="23" r:id="rId1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5" i="18" l="1"/>
  <c r="B150" i="18" l="1"/>
  <c r="B146" i="18"/>
  <c r="F41" i="18"/>
  <c r="F39" i="18"/>
  <c r="F40" i="18"/>
  <c r="F38" i="18" l="1"/>
  <c r="F17" i="18"/>
  <c r="C18" i="15" s="1"/>
  <c r="F156" i="19"/>
  <c r="F153" i="19"/>
  <c r="F152" i="19"/>
  <c r="F109" i="19"/>
  <c r="F145" i="19"/>
  <c r="F144" i="19"/>
  <c r="F142" i="19"/>
  <c r="F137" i="19"/>
  <c r="F138" i="19"/>
  <c r="F139" i="19"/>
  <c r="F140" i="19"/>
  <c r="F141" i="19"/>
  <c r="F136" i="19"/>
  <c r="F135" i="19"/>
  <c r="F134" i="19"/>
  <c r="F133" i="19"/>
  <c r="F131" i="19"/>
  <c r="F13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10" i="19"/>
  <c r="F103" i="19"/>
  <c r="F104" i="19"/>
  <c r="F105" i="19"/>
  <c r="F106" i="19"/>
  <c r="F107" i="19"/>
  <c r="F102" i="19"/>
  <c r="F101" i="19"/>
  <c r="F100" i="19"/>
  <c r="F99" i="19"/>
  <c r="F97" i="19"/>
  <c r="F96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77" i="19"/>
  <c r="F76" i="19"/>
  <c r="F73" i="19"/>
  <c r="F72" i="19" s="1"/>
  <c r="F66" i="19"/>
  <c r="F67" i="19"/>
  <c r="F68" i="19"/>
  <c r="F69" i="19"/>
  <c r="F70" i="19"/>
  <c r="F71" i="19"/>
  <c r="F65" i="19"/>
  <c r="F64" i="19"/>
  <c r="F62" i="19"/>
  <c r="F61" i="19"/>
  <c r="F59" i="19"/>
  <c r="F58" i="19"/>
  <c r="F49" i="19"/>
  <c r="F50" i="19"/>
  <c r="F51" i="19"/>
  <c r="F52" i="19"/>
  <c r="F53" i="19"/>
  <c r="F54" i="19"/>
  <c r="F55" i="19"/>
  <c r="F56" i="19"/>
  <c r="F48" i="19"/>
  <c r="F47" i="19"/>
  <c r="F46" i="19"/>
  <c r="F45" i="19"/>
  <c r="F44" i="19" l="1"/>
  <c r="F57" i="19"/>
  <c r="F95" i="19"/>
  <c r="F98" i="19"/>
  <c r="C13" i="15" s="1"/>
  <c r="F63" i="19"/>
  <c r="F143" i="19"/>
  <c r="F132" i="19"/>
  <c r="F129" i="19"/>
  <c r="F60" i="19"/>
  <c r="F41" i="19"/>
  <c r="F40" i="19"/>
  <c r="F39" i="19"/>
  <c r="F38" i="19"/>
  <c r="F37" i="19"/>
  <c r="F36" i="19"/>
  <c r="F35" i="19"/>
  <c r="F34" i="19"/>
  <c r="F33" i="19"/>
  <c r="F32" i="19"/>
  <c r="F30" i="19"/>
  <c r="F29" i="19"/>
  <c r="F28" i="19"/>
  <c r="F27" i="19"/>
  <c r="F26" i="19"/>
  <c r="F25" i="19"/>
  <c r="F23" i="19"/>
  <c r="F22" i="19"/>
  <c r="F21" i="19"/>
  <c r="F19" i="19"/>
  <c r="F18" i="19"/>
  <c r="F17" i="19"/>
  <c r="F16" i="19"/>
  <c r="F15" i="19"/>
  <c r="F13" i="19"/>
  <c r="F12" i="19"/>
  <c r="F11" i="19"/>
  <c r="F10" i="19"/>
  <c r="F9" i="19"/>
  <c r="F8" i="19"/>
  <c r="F7" i="19"/>
  <c r="F5" i="19"/>
  <c r="B37" i="18"/>
  <c r="F168" i="18"/>
  <c r="F160" i="18"/>
  <c r="F161" i="18"/>
  <c r="F162" i="18"/>
  <c r="F163" i="18"/>
  <c r="F164" i="18"/>
  <c r="F165" i="18"/>
  <c r="F159" i="18"/>
  <c r="F155" i="18"/>
  <c r="F156" i="18"/>
  <c r="F157" i="18"/>
  <c r="F154" i="18"/>
  <c r="F152" i="18"/>
  <c r="F150" i="18" s="1"/>
  <c r="F151" i="18"/>
  <c r="F148" i="18"/>
  <c r="F149" i="18"/>
  <c r="F143" i="18"/>
  <c r="F142" i="18"/>
  <c r="F141" i="18"/>
  <c r="F139" i="18"/>
  <c r="F138" i="18"/>
  <c r="F137" i="18"/>
  <c r="C11" i="15" s="1"/>
  <c r="F135" i="18"/>
  <c r="F132" i="18"/>
  <c r="F133" i="18"/>
  <c r="F134" i="18"/>
  <c r="F131" i="18"/>
  <c r="F127" i="18"/>
  <c r="F128" i="18"/>
  <c r="F129" i="18"/>
  <c r="F126" i="18"/>
  <c r="F114" i="18"/>
  <c r="F115" i="18"/>
  <c r="F116" i="18"/>
  <c r="F117" i="18"/>
  <c r="F118" i="18"/>
  <c r="F119" i="18"/>
  <c r="F120" i="18"/>
  <c r="F121" i="18"/>
  <c r="F122" i="18"/>
  <c r="F123" i="18"/>
  <c r="F124" i="18"/>
  <c r="F113" i="18"/>
  <c r="F111" i="18"/>
  <c r="F110" i="18"/>
  <c r="F105" i="18"/>
  <c r="F106" i="18"/>
  <c r="F107" i="18"/>
  <c r="F108" i="18"/>
  <c r="F99" i="18"/>
  <c r="F100" i="18"/>
  <c r="F101" i="18"/>
  <c r="F102" i="18"/>
  <c r="F103" i="18"/>
  <c r="F104" i="18"/>
  <c r="F98" i="18"/>
  <c r="F93" i="18"/>
  <c r="F94" i="18"/>
  <c r="F95" i="18"/>
  <c r="F96" i="18"/>
  <c r="F92" i="18"/>
  <c r="F86" i="18"/>
  <c r="F87" i="18"/>
  <c r="F88" i="18"/>
  <c r="C23" i="15" s="1"/>
  <c r="F89" i="18"/>
  <c r="C40" i="15" s="1"/>
  <c r="F90" i="18"/>
  <c r="F81" i="18"/>
  <c r="F80" i="18"/>
  <c r="F77" i="18"/>
  <c r="F78" i="18"/>
  <c r="F79" i="18"/>
  <c r="F76" i="18"/>
  <c r="F74" i="18"/>
  <c r="F73" i="18"/>
  <c r="C32" i="15" s="1"/>
  <c r="F72" i="18"/>
  <c r="F68" i="18"/>
  <c r="F69" i="18"/>
  <c r="F70" i="18"/>
  <c r="F71" i="18"/>
  <c r="F67" i="18"/>
  <c r="F63" i="18"/>
  <c r="F64" i="18"/>
  <c r="C9" i="15" s="1"/>
  <c r="F65" i="18"/>
  <c r="F62" i="18"/>
  <c r="F58" i="18"/>
  <c r="F48" i="18"/>
  <c r="F49" i="18"/>
  <c r="F50" i="18"/>
  <c r="F51" i="18"/>
  <c r="F52" i="18"/>
  <c r="F53" i="18"/>
  <c r="F54" i="18"/>
  <c r="F55" i="18"/>
  <c r="F56" i="18"/>
  <c r="F57" i="18"/>
  <c r="F59" i="18"/>
  <c r="F60" i="18"/>
  <c r="F47" i="18"/>
  <c r="F43" i="18"/>
  <c r="F44" i="18"/>
  <c r="F42" i="18"/>
  <c r="F35" i="18"/>
  <c r="F36" i="18"/>
  <c r="F37" i="18"/>
  <c r="F34" i="18"/>
  <c r="F28" i="18"/>
  <c r="F29" i="18"/>
  <c r="F30" i="18"/>
  <c r="F31" i="18"/>
  <c r="F32" i="18"/>
  <c r="C12" i="15" s="1"/>
  <c r="F21" i="18"/>
  <c r="F22" i="18"/>
  <c r="F23" i="18"/>
  <c r="F24" i="18"/>
  <c r="F25" i="18"/>
  <c r="F26" i="18"/>
  <c r="F27" i="18"/>
  <c r="F20" i="18"/>
  <c r="F16" i="18"/>
  <c r="C34" i="15" s="1"/>
  <c r="F18" i="18"/>
  <c r="C10" i="15" s="1"/>
  <c r="F15" i="18"/>
  <c r="F13" i="18"/>
  <c r="F14" i="18"/>
  <c r="F12" i="18"/>
  <c r="F10" i="18"/>
  <c r="F9" i="18"/>
  <c r="F8" i="18"/>
  <c r="F7" i="18" s="1"/>
  <c r="D12" i="21" l="1"/>
  <c r="E12" i="21" s="1"/>
  <c r="F43" i="19"/>
  <c r="F153" i="18"/>
  <c r="F158" i="18"/>
  <c r="F66" i="18"/>
  <c r="C24" i="15"/>
  <c r="C22" i="15"/>
  <c r="C25" i="15"/>
  <c r="F11" i="18"/>
  <c r="F6" i="19"/>
  <c r="F14" i="19"/>
  <c r="F20" i="19"/>
  <c r="F75" i="19"/>
  <c r="F24" i="19"/>
  <c r="F31" i="19"/>
  <c r="F108" i="19"/>
  <c r="D8" i="21"/>
  <c r="E8" i="21" s="1"/>
  <c r="F97" i="18"/>
  <c r="F109" i="18"/>
  <c r="F136" i="18"/>
  <c r="F19" i="18"/>
  <c r="C20" i="15" s="1"/>
  <c r="F33" i="18"/>
  <c r="C21" i="15" s="1"/>
  <c r="F46" i="18"/>
  <c r="C30" i="15" s="1"/>
  <c r="C38" i="15" s="1"/>
  <c r="F61" i="18"/>
  <c r="F75" i="18"/>
  <c r="F91" i="18"/>
  <c r="C41" i="15" s="1"/>
  <c r="C43" i="15" s="1"/>
  <c r="F130" i="18"/>
  <c r="B174" i="18"/>
  <c r="B173" i="18"/>
  <c r="E5" i="18"/>
  <c r="B2" i="23"/>
  <c r="B2" i="22"/>
  <c r="B2" i="21"/>
  <c r="B2" i="20"/>
  <c r="B3" i="15"/>
  <c r="B1" i="19"/>
  <c r="E4" i="19"/>
  <c r="B2" i="18"/>
  <c r="B2" i="17"/>
  <c r="F74" i="19" l="1"/>
  <c r="F146" i="19" s="1"/>
  <c r="D6" i="21"/>
  <c r="E6" i="21" s="1"/>
  <c r="C44" i="15"/>
  <c r="C46" i="15" s="1"/>
  <c r="F6" i="18"/>
  <c r="F4" i="19"/>
  <c r="F42" i="19" s="1"/>
  <c r="F147" i="19" s="1"/>
  <c r="F148" i="19" s="1"/>
  <c r="F149" i="19" s="1"/>
  <c r="F45" i="18"/>
  <c r="G12" i="21"/>
  <c r="G8" i="21"/>
  <c r="D8" i="23" l="1"/>
  <c r="E8" i="23" s="1"/>
  <c r="G6" i="21"/>
  <c r="F82" i="18"/>
  <c r="F150" i="19"/>
  <c r="C15" i="15" s="1"/>
  <c r="C27" i="15"/>
  <c r="C14" i="15"/>
  <c r="B6" i="18"/>
  <c r="G8" i="23" l="1"/>
  <c r="D10" i="21"/>
  <c r="E10" i="21" s="1"/>
  <c r="C173" i="18"/>
  <c r="F151" i="19"/>
  <c r="B5" i="18"/>
  <c r="E157" i="19"/>
  <c r="E156" i="19"/>
  <c r="B156" i="19"/>
  <c r="E155" i="19"/>
  <c r="B155" i="19"/>
  <c r="E154" i="19"/>
  <c r="B154" i="19"/>
  <c r="E153" i="19"/>
  <c r="B153" i="19"/>
  <c r="E152" i="19"/>
  <c r="B152" i="19"/>
  <c r="E151" i="19"/>
  <c r="B151" i="19"/>
  <c r="E150" i="19"/>
  <c r="B150" i="19"/>
  <c r="E149" i="19"/>
  <c r="B149" i="19"/>
  <c r="E148" i="19"/>
  <c r="B148" i="19"/>
  <c r="E147" i="19"/>
  <c r="B147" i="19"/>
  <c r="E145" i="19"/>
  <c r="B145" i="19"/>
  <c r="E144" i="19"/>
  <c r="B144" i="19"/>
  <c r="E143" i="19"/>
  <c r="B143" i="19"/>
  <c r="E142" i="19"/>
  <c r="B142" i="19"/>
  <c r="E141" i="19"/>
  <c r="B141" i="19"/>
  <c r="E140" i="19"/>
  <c r="B140" i="19"/>
  <c r="E139" i="19"/>
  <c r="B139" i="19"/>
  <c r="E138" i="19"/>
  <c r="B138" i="19"/>
  <c r="E137" i="19"/>
  <c r="B137" i="19"/>
  <c r="E136" i="19"/>
  <c r="B136" i="19"/>
  <c r="E135" i="19"/>
  <c r="B135" i="19"/>
  <c r="E134" i="19"/>
  <c r="B134" i="19"/>
  <c r="E133" i="19"/>
  <c r="B133" i="19"/>
  <c r="E132" i="19"/>
  <c r="B132" i="19"/>
  <c r="E131" i="19"/>
  <c r="B131" i="19"/>
  <c r="E130" i="19"/>
  <c r="B130" i="19"/>
  <c r="E129" i="19"/>
  <c r="B129" i="19"/>
  <c r="E128" i="19"/>
  <c r="B128" i="19"/>
  <c r="E127" i="19"/>
  <c r="B127" i="19"/>
  <c r="E126" i="19"/>
  <c r="B126" i="19"/>
  <c r="E125" i="19"/>
  <c r="B125" i="19"/>
  <c r="E124" i="19"/>
  <c r="B124" i="19"/>
  <c r="E123" i="19"/>
  <c r="B123" i="19"/>
  <c r="E122" i="19"/>
  <c r="B122" i="19"/>
  <c r="E121" i="19"/>
  <c r="B121" i="19"/>
  <c r="E120" i="19"/>
  <c r="B120" i="19"/>
  <c r="E119" i="19"/>
  <c r="B119" i="19"/>
  <c r="E118" i="19"/>
  <c r="B118" i="19"/>
  <c r="E117" i="19"/>
  <c r="B117" i="19"/>
  <c r="E116" i="19"/>
  <c r="B116" i="19"/>
  <c r="E115" i="19"/>
  <c r="B115" i="19"/>
  <c r="E114" i="19"/>
  <c r="B114" i="19"/>
  <c r="E113" i="19"/>
  <c r="B113" i="19"/>
  <c r="E112" i="19"/>
  <c r="B112" i="19"/>
  <c r="E111" i="19"/>
  <c r="B111" i="19"/>
  <c r="E110" i="19"/>
  <c r="B110" i="19"/>
  <c r="E109" i="19"/>
  <c r="B109" i="19"/>
  <c r="E108" i="19"/>
  <c r="B108" i="19"/>
  <c r="E107" i="19"/>
  <c r="B107" i="19"/>
  <c r="E106" i="19"/>
  <c r="B106" i="19"/>
  <c r="E105" i="19"/>
  <c r="B105" i="19"/>
  <c r="E104" i="19"/>
  <c r="B104" i="19"/>
  <c r="E103" i="19"/>
  <c r="B103" i="19"/>
  <c r="E102" i="19"/>
  <c r="B102" i="19"/>
  <c r="E101" i="19"/>
  <c r="B101" i="19"/>
  <c r="E100" i="19"/>
  <c r="B100" i="19"/>
  <c r="E99" i="19"/>
  <c r="B99" i="19"/>
  <c r="E98" i="19"/>
  <c r="B98" i="19"/>
  <c r="E97" i="19"/>
  <c r="B97" i="19"/>
  <c r="E96" i="19"/>
  <c r="B96" i="19"/>
  <c r="E95" i="19"/>
  <c r="B95" i="19"/>
  <c r="E94" i="19"/>
  <c r="B94" i="19"/>
  <c r="E93" i="19"/>
  <c r="B93" i="19"/>
  <c r="E92" i="19"/>
  <c r="B92" i="19"/>
  <c r="E91" i="19"/>
  <c r="B91" i="19"/>
  <c r="E90" i="19"/>
  <c r="B90" i="19"/>
  <c r="E89" i="19"/>
  <c r="B89" i="19"/>
  <c r="E88" i="19"/>
  <c r="B88" i="19"/>
  <c r="E87" i="19"/>
  <c r="B87" i="19"/>
  <c r="E86" i="19"/>
  <c r="B86" i="19"/>
  <c r="E85" i="19"/>
  <c r="B85" i="19"/>
  <c r="E84" i="19"/>
  <c r="B84" i="19"/>
  <c r="E83" i="19"/>
  <c r="B83" i="19"/>
  <c r="E82" i="19"/>
  <c r="B82" i="19"/>
  <c r="E81" i="19"/>
  <c r="B81" i="19"/>
  <c r="E80" i="19"/>
  <c r="B80" i="19"/>
  <c r="E79" i="19"/>
  <c r="B79" i="19"/>
  <c r="E78" i="19"/>
  <c r="B78" i="19"/>
  <c r="E77" i="19"/>
  <c r="B77" i="19"/>
  <c r="E76" i="19"/>
  <c r="B76" i="19"/>
  <c r="E75" i="19"/>
  <c r="B75" i="19"/>
  <c r="E74" i="19"/>
  <c r="B74" i="19"/>
  <c r="E73" i="19"/>
  <c r="B73" i="19"/>
  <c r="E72" i="19"/>
  <c r="B72" i="19"/>
  <c r="E71" i="19"/>
  <c r="B71" i="19"/>
  <c r="E70" i="19"/>
  <c r="B70" i="19"/>
  <c r="E69" i="19"/>
  <c r="B69" i="19"/>
  <c r="E68" i="19"/>
  <c r="B68" i="19"/>
  <c r="E67" i="19"/>
  <c r="B67" i="19"/>
  <c r="E66" i="19"/>
  <c r="B66" i="19"/>
  <c r="E65" i="19"/>
  <c r="B65" i="19"/>
  <c r="E64" i="19"/>
  <c r="B64" i="19"/>
  <c r="E63" i="19"/>
  <c r="B63" i="19"/>
  <c r="E62" i="19"/>
  <c r="B62" i="19"/>
  <c r="E61" i="19"/>
  <c r="B61" i="19"/>
  <c r="E60" i="19"/>
  <c r="B60" i="19"/>
  <c r="E59" i="19"/>
  <c r="B59" i="19"/>
  <c r="E58" i="19"/>
  <c r="B58" i="19"/>
  <c r="E57" i="19"/>
  <c r="B57" i="19"/>
  <c r="E56" i="19"/>
  <c r="B56" i="19"/>
  <c r="E55" i="19"/>
  <c r="B55" i="19"/>
  <c r="E54" i="19"/>
  <c r="B54" i="19"/>
  <c r="E53" i="19"/>
  <c r="B53" i="19"/>
  <c r="E52" i="19"/>
  <c r="B52" i="19"/>
  <c r="E51" i="19"/>
  <c r="B51" i="19"/>
  <c r="E50" i="19"/>
  <c r="B50" i="19"/>
  <c r="E49" i="19"/>
  <c r="B49" i="19"/>
  <c r="E48" i="19"/>
  <c r="B48" i="19"/>
  <c r="E47" i="19"/>
  <c r="B47" i="19"/>
  <c r="E46" i="19"/>
  <c r="B46" i="19"/>
  <c r="E45" i="19"/>
  <c r="B45" i="19"/>
  <c r="E44" i="19"/>
  <c r="B44" i="19"/>
  <c r="E43" i="19"/>
  <c r="B43" i="19"/>
  <c r="E41" i="19"/>
  <c r="B41" i="19"/>
  <c r="E40" i="19"/>
  <c r="B40" i="19"/>
  <c r="E39" i="19"/>
  <c r="B39" i="19"/>
  <c r="E38" i="19"/>
  <c r="B38" i="19"/>
  <c r="E37" i="19"/>
  <c r="B37" i="19"/>
  <c r="E36" i="19"/>
  <c r="B36" i="19"/>
  <c r="E35" i="19"/>
  <c r="B35" i="19"/>
  <c r="E34" i="19"/>
  <c r="B34" i="19"/>
  <c r="E33" i="19"/>
  <c r="B33" i="19"/>
  <c r="E32" i="19"/>
  <c r="B32" i="19"/>
  <c r="E31" i="19"/>
  <c r="B31" i="19"/>
  <c r="E30" i="19"/>
  <c r="B30" i="19"/>
  <c r="E29" i="19"/>
  <c r="B29" i="19"/>
  <c r="E28" i="19"/>
  <c r="B28" i="19"/>
  <c r="E27" i="19"/>
  <c r="B27" i="19"/>
  <c r="E26" i="19"/>
  <c r="B26" i="19"/>
  <c r="E25" i="19"/>
  <c r="B25" i="19"/>
  <c r="E24" i="19"/>
  <c r="B24" i="19"/>
  <c r="E23" i="19"/>
  <c r="B23" i="19"/>
  <c r="E22" i="19"/>
  <c r="B22" i="19"/>
  <c r="E21" i="19"/>
  <c r="B21" i="19"/>
  <c r="E20" i="19"/>
  <c r="B20" i="19"/>
  <c r="E19" i="19"/>
  <c r="B19" i="19"/>
  <c r="E18" i="19"/>
  <c r="B18" i="19"/>
  <c r="E17" i="19"/>
  <c r="B17" i="19"/>
  <c r="E16" i="19"/>
  <c r="B16" i="19"/>
  <c r="E15" i="19"/>
  <c r="B15" i="19"/>
  <c r="E14" i="19"/>
  <c r="B14" i="19"/>
  <c r="E13" i="19"/>
  <c r="B13" i="19"/>
  <c r="E12" i="19"/>
  <c r="B12" i="19"/>
  <c r="E11" i="19"/>
  <c r="B11" i="19"/>
  <c r="E10" i="19"/>
  <c r="B10" i="19"/>
  <c r="E9" i="19"/>
  <c r="B9" i="19"/>
  <c r="E8" i="19"/>
  <c r="B8" i="19"/>
  <c r="E7" i="19"/>
  <c r="B7" i="19"/>
  <c r="E6" i="19"/>
  <c r="B6" i="19"/>
  <c r="E5" i="19"/>
  <c r="B5" i="19"/>
  <c r="B4" i="19"/>
  <c r="E168" i="18"/>
  <c r="B168" i="18"/>
  <c r="E167" i="18"/>
  <c r="B167" i="18"/>
  <c r="E166" i="18"/>
  <c r="B166" i="18"/>
  <c r="E165" i="18"/>
  <c r="B165" i="18"/>
  <c r="E164" i="18"/>
  <c r="B164" i="18"/>
  <c r="E163" i="18"/>
  <c r="B163" i="18"/>
  <c r="E162" i="18"/>
  <c r="B162" i="18"/>
  <c r="E161" i="18"/>
  <c r="B161" i="18"/>
  <c r="E160" i="18"/>
  <c r="B160" i="18"/>
  <c r="E159" i="18"/>
  <c r="B159" i="18"/>
  <c r="E158" i="18"/>
  <c r="B158" i="18"/>
  <c r="E157" i="18"/>
  <c r="B157" i="18"/>
  <c r="E156" i="18"/>
  <c r="B156" i="18"/>
  <c r="E155" i="18"/>
  <c r="B155" i="18"/>
  <c r="E154" i="18"/>
  <c r="B154" i="18"/>
  <c r="E153" i="18"/>
  <c r="B153" i="18"/>
  <c r="E152" i="18"/>
  <c r="B152" i="18"/>
  <c r="E151" i="18"/>
  <c r="B151" i="18"/>
  <c r="E150" i="18"/>
  <c r="E149" i="18"/>
  <c r="B149" i="18"/>
  <c r="E148" i="18"/>
  <c r="B148" i="18"/>
  <c r="E147" i="18"/>
  <c r="B147" i="18"/>
  <c r="E146" i="18"/>
  <c r="E145" i="18"/>
  <c r="E143" i="18"/>
  <c r="B143" i="18"/>
  <c r="E142" i="18"/>
  <c r="B142" i="18"/>
  <c r="E141" i="18"/>
  <c r="B141" i="18"/>
  <c r="F140" i="18"/>
  <c r="F125" i="18" s="1"/>
  <c r="E140" i="18"/>
  <c r="B140" i="18"/>
  <c r="E139" i="18"/>
  <c r="B139" i="18"/>
  <c r="E138" i="18"/>
  <c r="B138" i="18"/>
  <c r="E137" i="18"/>
  <c r="B137" i="18"/>
  <c r="E136" i="18"/>
  <c r="B136" i="18"/>
  <c r="E135" i="18"/>
  <c r="B135" i="18"/>
  <c r="E134" i="18"/>
  <c r="B134" i="18"/>
  <c r="E133" i="18"/>
  <c r="B133" i="18"/>
  <c r="E132" i="18"/>
  <c r="B132" i="18"/>
  <c r="E131" i="18"/>
  <c r="B131" i="18"/>
  <c r="E130" i="18"/>
  <c r="B130" i="18"/>
  <c r="E129" i="18"/>
  <c r="B129" i="18"/>
  <c r="E128" i="18"/>
  <c r="B128" i="18"/>
  <c r="E127" i="18"/>
  <c r="B127" i="18"/>
  <c r="E126" i="18"/>
  <c r="B126" i="18"/>
  <c r="E125" i="18"/>
  <c r="B125" i="18"/>
  <c r="E124" i="18"/>
  <c r="B124" i="18"/>
  <c r="E123" i="18"/>
  <c r="B123" i="18"/>
  <c r="E122" i="18"/>
  <c r="B122" i="18"/>
  <c r="E121" i="18"/>
  <c r="B121" i="18"/>
  <c r="E120" i="18"/>
  <c r="B120" i="18"/>
  <c r="E119" i="18"/>
  <c r="B119" i="18"/>
  <c r="E118" i="18"/>
  <c r="B118" i="18"/>
  <c r="E117" i="18"/>
  <c r="B117" i="18"/>
  <c r="E116" i="18"/>
  <c r="B116" i="18"/>
  <c r="E115" i="18"/>
  <c r="B115" i="18"/>
  <c r="E114" i="18"/>
  <c r="B114" i="18"/>
  <c r="E113" i="18"/>
  <c r="B113" i="18"/>
  <c r="F112" i="18"/>
  <c r="E112" i="18"/>
  <c r="B112" i="18"/>
  <c r="E111" i="18"/>
  <c r="B111" i="18"/>
  <c r="E110" i="18"/>
  <c r="B110" i="18"/>
  <c r="E109" i="18"/>
  <c r="B109" i="18"/>
  <c r="E108" i="18"/>
  <c r="B108" i="18"/>
  <c r="E107" i="18"/>
  <c r="B107" i="18"/>
  <c r="E106" i="18"/>
  <c r="B106" i="18"/>
  <c r="E105" i="18"/>
  <c r="B105" i="18"/>
  <c r="E104" i="18"/>
  <c r="B104" i="18"/>
  <c r="E103" i="18"/>
  <c r="B103" i="18"/>
  <c r="E102" i="18"/>
  <c r="B102" i="18"/>
  <c r="E101" i="18"/>
  <c r="B101" i="18"/>
  <c r="E100" i="18"/>
  <c r="B100" i="18"/>
  <c r="E99" i="18"/>
  <c r="B99" i="18"/>
  <c r="E98" i="18"/>
  <c r="B98" i="18"/>
  <c r="E97" i="18"/>
  <c r="B97" i="18"/>
  <c r="E96" i="18"/>
  <c r="B96" i="18"/>
  <c r="E95" i="18"/>
  <c r="B95" i="18"/>
  <c r="E94" i="18"/>
  <c r="B94" i="18"/>
  <c r="E93" i="18"/>
  <c r="B93" i="18"/>
  <c r="E92" i="18"/>
  <c r="B92" i="18"/>
  <c r="E91" i="18"/>
  <c r="B91" i="18"/>
  <c r="E90" i="18"/>
  <c r="B90" i="18"/>
  <c r="E89" i="18"/>
  <c r="B89" i="18"/>
  <c r="E88" i="18"/>
  <c r="B88" i="18"/>
  <c r="E87" i="18"/>
  <c r="B87" i="18"/>
  <c r="E86" i="18"/>
  <c r="B86" i="18"/>
  <c r="E85" i="18"/>
  <c r="B85" i="18"/>
  <c r="E84" i="18"/>
  <c r="B84" i="18"/>
  <c r="E81" i="18"/>
  <c r="B81" i="18"/>
  <c r="E80" i="18"/>
  <c r="B80" i="18"/>
  <c r="E79" i="18"/>
  <c r="B79" i="18"/>
  <c r="E78" i="18"/>
  <c r="B78" i="18"/>
  <c r="E77" i="18"/>
  <c r="B77" i="18"/>
  <c r="E76" i="18"/>
  <c r="B76" i="18"/>
  <c r="E75" i="18"/>
  <c r="B75" i="18"/>
  <c r="E74" i="18"/>
  <c r="B74" i="18"/>
  <c r="E73" i="18"/>
  <c r="B73" i="18"/>
  <c r="E72" i="18"/>
  <c r="B72" i="18"/>
  <c r="E71" i="18"/>
  <c r="B71" i="18"/>
  <c r="E70" i="18"/>
  <c r="B70" i="18"/>
  <c r="E69" i="18"/>
  <c r="B69" i="18"/>
  <c r="E68" i="18"/>
  <c r="B68" i="18"/>
  <c r="E67" i="18"/>
  <c r="B67" i="18"/>
  <c r="E66" i="18"/>
  <c r="B66" i="18"/>
  <c r="E65" i="18"/>
  <c r="B65" i="18"/>
  <c r="E64" i="18"/>
  <c r="B64" i="18"/>
  <c r="E63" i="18"/>
  <c r="B63" i="18"/>
  <c r="E62" i="18"/>
  <c r="B62" i="18"/>
  <c r="E61" i="18"/>
  <c r="B61" i="18"/>
  <c r="E60" i="18"/>
  <c r="B60" i="18"/>
  <c r="E59" i="18"/>
  <c r="B59" i="18"/>
  <c r="E58" i="18"/>
  <c r="B58" i="18"/>
  <c r="E57" i="18"/>
  <c r="B57" i="18"/>
  <c r="E56" i="18"/>
  <c r="B56" i="18"/>
  <c r="E55" i="18"/>
  <c r="B55" i="18"/>
  <c r="E54" i="18"/>
  <c r="B54" i="18"/>
  <c r="E53" i="18"/>
  <c r="B53" i="18"/>
  <c r="E52" i="18"/>
  <c r="B52" i="18"/>
  <c r="E51" i="18"/>
  <c r="B51" i="18"/>
  <c r="E50" i="18"/>
  <c r="B50" i="18"/>
  <c r="E49" i="18"/>
  <c r="B49" i="18"/>
  <c r="E48" i="18"/>
  <c r="B48" i="18"/>
  <c r="E47" i="18"/>
  <c r="B47" i="18"/>
  <c r="E46" i="18"/>
  <c r="B46" i="18"/>
  <c r="E45" i="18"/>
  <c r="B45" i="18"/>
  <c r="E44" i="18"/>
  <c r="B44" i="18"/>
  <c r="E43" i="18"/>
  <c r="B43" i="18"/>
  <c r="E42" i="18"/>
  <c r="B42" i="18"/>
  <c r="E41" i="18"/>
  <c r="B41" i="18"/>
  <c r="E40" i="18"/>
  <c r="B40" i="18"/>
  <c r="E39" i="18"/>
  <c r="B39" i="18"/>
  <c r="E38" i="18"/>
  <c r="B38" i="18"/>
  <c r="E37" i="18"/>
  <c r="E36" i="18"/>
  <c r="B36" i="18"/>
  <c r="E35" i="18"/>
  <c r="B35" i="18"/>
  <c r="E34" i="18"/>
  <c r="B34" i="18"/>
  <c r="E33" i="18"/>
  <c r="B33" i="18"/>
  <c r="E32" i="18"/>
  <c r="B32" i="18"/>
  <c r="E31" i="18"/>
  <c r="B31" i="18"/>
  <c r="E30" i="18"/>
  <c r="B30" i="18"/>
  <c r="E29" i="18"/>
  <c r="B29" i="18"/>
  <c r="E28" i="18"/>
  <c r="B28" i="18"/>
  <c r="E27" i="18"/>
  <c r="B27" i="18"/>
  <c r="E26" i="18"/>
  <c r="B26" i="18"/>
  <c r="E25" i="18"/>
  <c r="B25" i="18"/>
  <c r="E24" i="18"/>
  <c r="B24" i="18"/>
  <c r="E23" i="18"/>
  <c r="B23" i="18"/>
  <c r="E22" i="18"/>
  <c r="B22" i="18"/>
  <c r="E21" i="18"/>
  <c r="B21" i="18"/>
  <c r="E20" i="18"/>
  <c r="B20" i="18"/>
  <c r="E19" i="18"/>
  <c r="B19" i="18"/>
  <c r="E18" i="18"/>
  <c r="B18" i="18"/>
  <c r="E17" i="18"/>
  <c r="B17" i="18"/>
  <c r="E16" i="18"/>
  <c r="B16" i="18"/>
  <c r="E15" i="18"/>
  <c r="B15" i="18"/>
  <c r="E14" i="18"/>
  <c r="B14" i="18"/>
  <c r="E13" i="18"/>
  <c r="B13" i="18"/>
  <c r="E12" i="18"/>
  <c r="B12" i="18"/>
  <c r="E11" i="18"/>
  <c r="B11" i="18"/>
  <c r="E10" i="18"/>
  <c r="B10" i="18"/>
  <c r="E9" i="18"/>
  <c r="B9" i="18"/>
  <c r="E8" i="18"/>
  <c r="B8" i="18"/>
  <c r="E7" i="18"/>
  <c r="B7" i="18"/>
  <c r="E6" i="18"/>
  <c r="F154" i="19" l="1"/>
  <c r="F155" i="19" s="1"/>
  <c r="F167" i="18" s="1"/>
  <c r="C179" i="18" s="1"/>
  <c r="G10" i="21"/>
  <c r="F85" i="18"/>
  <c r="F157" i="19" l="1"/>
  <c r="F166" i="18"/>
  <c r="C7" i="15"/>
  <c r="C28" i="15" s="1"/>
  <c r="D6" i="23"/>
  <c r="D12" i="23"/>
  <c r="G12" i="23" s="1"/>
  <c r="F144" i="18"/>
  <c r="D10" i="20"/>
  <c r="E10" i="20" s="1"/>
  <c r="D6" i="20"/>
  <c r="E6" i="20" s="1"/>
  <c r="D8" i="20"/>
  <c r="F147" i="18" l="1"/>
  <c r="F146" i="18" s="1"/>
  <c r="F169" i="18" s="1"/>
  <c r="G6" i="20"/>
  <c r="E12" i="23"/>
  <c r="E8" i="20"/>
  <c r="G8" i="20"/>
  <c r="G10" i="20"/>
  <c r="D6" i="22"/>
  <c r="E6" i="22" s="1"/>
  <c r="E6" i="23"/>
  <c r="G6" i="23"/>
  <c r="G6" i="22" l="1"/>
  <c r="F170" i="18" l="1"/>
  <c r="C174" i="18" s="1"/>
  <c r="C176" i="18" s="1"/>
  <c r="D10" i="23" l="1"/>
  <c r="G10" i="23" s="1"/>
  <c r="D10" i="22"/>
  <c r="E10" i="22" s="1"/>
  <c r="D8" i="22"/>
  <c r="G8" i="22" s="1"/>
  <c r="C175" i="18"/>
  <c r="E10" i="23" l="1"/>
  <c r="G10" i="22"/>
  <c r="E8" i="22"/>
</calcChain>
</file>

<file path=xl/sharedStrings.xml><?xml version="1.0" encoding="utf-8"?>
<sst xmlns="http://schemas.openxmlformats.org/spreadsheetml/2006/main" count="488" uniqueCount="405">
  <si>
    <t>UNIVERSIDAD DE LA FUERZAS ARMADAS ESPE LATACUNGA</t>
  </si>
  <si>
    <t>DEPARTAMENTO DE CIENCIAS ECONÓMICAS ADMINISTRATIVAS Y DEL COMERCIO</t>
  </si>
  <si>
    <t xml:space="preserve">ASIGNATURA </t>
  </si>
  <si>
    <t xml:space="preserve">MODELOS DE SIMULACIÓN FINANCIERA </t>
  </si>
  <si>
    <t>PLANTILLA  ACCOUNTANT</t>
  </si>
  <si>
    <t>RESULTADO INTEGRAL TOTAL DEL AÑO</t>
  </si>
  <si>
    <t>OTRO RESULTADO INTEGRAL</t>
  </si>
  <si>
    <t>GANANCIA (PÉRDIDA) NETA DEL PERIODO</t>
  </si>
  <si>
    <t>GANANCIA (PERDIDA) DE OPERACIONES CONTINUADAS</t>
  </si>
  <si>
    <t>(+) INGRESO POR IMPUESTO DIFERIDO</t>
  </si>
  <si>
    <t>(-) GASTO POR IMPUESTO DIFERIDO</t>
  </si>
  <si>
    <t>GANANCIA (PÉRDIDA) DE OPERACIONES CONTINUADAS ANTES DEL IMPUESTO DIFERIDO</t>
  </si>
  <si>
    <t>IMPUESTO A LA RENTA CAUSADO</t>
  </si>
  <si>
    <t>GANANCIA (PÉRDIDA) ANTES DE IMPUESTOS</t>
  </si>
  <si>
    <t>15% PARTICIPACIÓN TRABAJADORES</t>
  </si>
  <si>
    <t>GANANCIA (PÉRDIDA) ANTES DE 15% A TRABAJADORES E IMPUESTO A LA RENTA DE OPERACIONES CONTINUADAS</t>
  </si>
  <si>
    <t>OTROS</t>
  </si>
  <si>
    <t>PERDIDA EN INVERSIONES EN ASOCIADAS / SUBSIDIARIAS Y OTRAS</t>
  </si>
  <si>
    <t>OTROS GASTOS</t>
  </si>
  <si>
    <t>GASTOS FINANCIEROS</t>
  </si>
  <si>
    <t>SUMINISTROS Y MATERIALES</t>
  </si>
  <si>
    <t>GASTO IMPUESTO A LA RENTA (ACTIVOS Y PASIVOS DIFERIDOS)</t>
  </si>
  <si>
    <t>VALOR NETO DE REALIZACION DE INVENTARIOS</t>
  </si>
  <si>
    <t>GASTO POR REESTRUCTURACION</t>
  </si>
  <si>
    <t>GASTOS POR CANTIDADES ANORMALES DE UTILIZACION EN EL PROCESO DE PRODUCCIÓN</t>
  </si>
  <si>
    <t>GASTO DETERIORO:</t>
  </si>
  <si>
    <t>OTROS ACTIVOS</t>
  </si>
  <si>
    <t>INTANGIBLES</t>
  </si>
  <si>
    <t>AMORTIZACIONES</t>
  </si>
  <si>
    <t>PROPIEDADES DE INVERSIÓN</t>
  </si>
  <si>
    <t>PROPIEDADES, PLANTA Y EQUIPO</t>
  </si>
  <si>
    <t>DEPRECIACIONES</t>
  </si>
  <si>
    <t>IMPUESTOS, CONTRIBUCIONES Y OTROS</t>
  </si>
  <si>
    <t>NOTARIOS Y REGISTRADORES DE LA PROPIEDAD O MERCANTILES</t>
  </si>
  <si>
    <t>AGUA, ENERGÍA, LUZ, Y TELECOMUNICACIONES</t>
  </si>
  <si>
    <t>GASTOS DE VIAJE</t>
  </si>
  <si>
    <t>GASTOS DE GESTIÓN (AGASAJOS A ACCIONISTAS, TRABAJADORES Y CLIENTES)</t>
  </si>
  <si>
    <t>TRANSPORTE</t>
  </si>
  <si>
    <t>SEGUROS Y REASEGUROS (PRIMAS Y CESIONES)</t>
  </si>
  <si>
    <t>LUBRICANTES</t>
  </si>
  <si>
    <t>COMBUSTIBLES</t>
  </si>
  <si>
    <t>PROMOCIÓN Y PUBLICIDAD</t>
  </si>
  <si>
    <t>COMISIONES</t>
  </si>
  <si>
    <t>ARRENDAMIENTO OPERATIVO</t>
  </si>
  <si>
    <t>MANTENIMIENTO Y REPARACIONES</t>
  </si>
  <si>
    <t>HONORARIOS A EXTRANJEROS POR SERVICIOS OCASIONALES</t>
  </si>
  <si>
    <t>REMUNERACIONES A OTROS TRABAJADORES AUTÓNOMOS</t>
  </si>
  <si>
    <t>HONORARIOS, COMISIONES Y DIETAS A PERSONAS NATURALES</t>
  </si>
  <si>
    <t>GASTO PLANES DE BENEFICIOS A EMPLEADOS</t>
  </si>
  <si>
    <t>BENEFICIOS SOCIALES E INDEMNIZACIONES</t>
  </si>
  <si>
    <t>APORTES A LA SEGURIDAD SOCIAL (INCLUIDO FONDO DE RESERVA)</t>
  </si>
  <si>
    <t>SUELDOS, SALARIOS Y DEMÁS REMUNERACIONES</t>
  </si>
  <si>
    <t>GASTOS ADMINISTRATIVOS</t>
  </si>
  <si>
    <t>GASTOS POR CANTIDADES ANORMALES DE UTILIZACION EN EL PROCESO DE PRODUCCIÓN:</t>
  </si>
  <si>
    <t>GASTO DETERIORO</t>
  </si>
  <si>
    <t>DEPRECIACIONES:</t>
  </si>
  <si>
    <t>GASTOS DE VENTA</t>
  </si>
  <si>
    <t>GASTOS</t>
  </si>
  <si>
    <t>COSTOS DE ACUERDO A PORCENTAJES O GRADOS DE TERMINACIÓN</t>
  </si>
  <si>
    <t>COSTOS DE CONTRATOS DE CONSTRUCCIONES</t>
  </si>
  <si>
    <t>OTROS COSTOS DE PRODUCCIÓN</t>
  </si>
  <si>
    <t>SUMINISTROS MATERIALES Y REPUESTOS</t>
  </si>
  <si>
    <t>GASTO POR GARANTIAS EN VENTA DE PRODUCTOS O SERVICIOS</t>
  </si>
  <si>
    <t>EFECTO VALOR NETO DE REALIZACION DE INVENTARIOS</t>
  </si>
  <si>
    <t>DETERIORO DE PROPIEDAD, PLANTA Y EQUIPO</t>
  </si>
  <si>
    <t>DETERIORO O PERDIDAS DE ACTIVOS BIOLOGICOS</t>
  </si>
  <si>
    <t>DEPRECIACIÓN PROPIEDADES, PLANTA Y EQUIPO</t>
  </si>
  <si>
    <t>(+) OTROS COSTOS INDIRECTOS DE FABRICACION</t>
  </si>
  <si>
    <t>SUELDOS Y BENEFICIOS SOCIALES</t>
  </si>
  <si>
    <t>(+) MANO DE OBRA INDIRECTA</t>
  </si>
  <si>
    <t>GASTOS PLANES DE BENEFICIOS A EMPLEADOS</t>
  </si>
  <si>
    <t>(+) MANO DE OBRA DIRECTA</t>
  </si>
  <si>
    <t>(-) INVENTARIO FINAL DE PRODUCTOS TERMINADOS</t>
  </si>
  <si>
    <t>(+) INVENTARIO INICIAL PRODUCTOS TERMINADOS</t>
  </si>
  <si>
    <t>(-) INVENTARIO FINAL DE PRODUCTOS EN PROCESO</t>
  </si>
  <si>
    <t>(+) INVENTARIO INICIAL DE PRODUCTOS EN PROCESO</t>
  </si>
  <si>
    <t>(-) INVENTARIO FINAL DE MATERIA PRIMA</t>
  </si>
  <si>
    <t>(+) IMPORTACIONES DE MATERIA PRIMA</t>
  </si>
  <si>
    <t>(+) COMPRAS NETAS LOCALES DE MATERIA PRIMA</t>
  </si>
  <si>
    <t>(+) INVENTARIO INICIAL DE MATERIA PRIMA</t>
  </si>
  <si>
    <t>(-) INVENTARIO FINAL DE BIENES NO PRODUCIDOS POR LA COMPAÑIA</t>
  </si>
  <si>
    <t>(+) IMPORTACIONES DE BIENES NO PRODUCIDOS POR LA COMPAÑIA</t>
  </si>
  <si>
    <t>(+) COMPRAS NETAS LOCALES DE BIENES NO PRODUCIDOS POR LA COMPAÑIA</t>
  </si>
  <si>
    <t>(+) INVENTARIO INICIAL DE BIENES NO PRODUCIDOS POR LA COMPAÑIA</t>
  </si>
  <si>
    <t>MATERIALES UTILIZADOS O PRODUCTOS VENDIDOS</t>
  </si>
  <si>
    <t>COSTO DE VENTAS Y PRODUCCIÓN</t>
  </si>
  <si>
    <t>OTROS INGRESOS</t>
  </si>
  <si>
    <t>GANANCIA BRUTA</t>
  </si>
  <si>
    <t>UTILIDAD EN CAMBIO</t>
  </si>
  <si>
    <t>(-) OTRAS REBAJAS COMERCIALES</t>
  </si>
  <si>
    <t>(-) BONIFICACIÓN EN PRODUCTO</t>
  </si>
  <si>
    <t>(-) DEVOLUCIONES EN VENTAS</t>
  </si>
  <si>
    <t>(-) DESCUENTO EN VENTAS</t>
  </si>
  <si>
    <t>GANANCIA EN VENTA DE ACTIVOS BIOLOGICOS</t>
  </si>
  <si>
    <t>GANANCIA EN VENTA DE PROPIEDAD, PLANTA Y EQUIPO</t>
  </si>
  <si>
    <t>OTROS INGRESOS FINANCIEROS</t>
  </si>
  <si>
    <t>GANANCIA EN VENTA DE TITULOS VALORES</t>
  </si>
  <si>
    <t>VALUACION DE INSTRUMENTOS FINANCIEROS A VALOR RAZONABLE CON CAMBIO EN RESULTADOS</t>
  </si>
  <si>
    <t>GANANCIA EN INVERSIONES EN ASOCIADAS / SUBSIDIARIAS Y OTRAS</t>
  </si>
  <si>
    <t>INTERESES FINANCIEROS</t>
  </si>
  <si>
    <t>DIVIDENDOS</t>
  </si>
  <si>
    <t>INGRESOS FINANCIEROS</t>
  </si>
  <si>
    <t>CUSTODIA, REGISTRO, COMPENSACIÓN Y LIQUIDACIÓN</t>
  </si>
  <si>
    <t>POR PRESTACIÓN DE SERVICIOS DE ADMINISTRACIÓN Y MANEJO</t>
  </si>
  <si>
    <t>COMISIONES GANADAS POR INTERMEDIACIÓN DE VALORES</t>
  </si>
  <si>
    <t>INGRESOS POR COMISIONES, PRESTACIÓN DE SERVICIOS, CUSTODIA, REGISTRO, COMPENSACIÓN Y LIQUIDACIÓN</t>
  </si>
  <si>
    <t>GANANCIA POR MEDICION A VALOR RAZONABLE  DE ACTIVOS BIOLOGICOS</t>
  </si>
  <si>
    <t>OTROS INTERESES GENERADOS</t>
  </si>
  <si>
    <t>INTERESES Y RENDIMIENTOS FINANCIEROS</t>
  </si>
  <si>
    <t>INTERESES GENERADOS POR VENTAS A CREDITO</t>
  </si>
  <si>
    <t>INTERESES</t>
  </si>
  <si>
    <t>REGALÍAS</t>
  </si>
  <si>
    <t>SUBVENCIONES DEL GOBIERNO</t>
  </si>
  <si>
    <t>CONTRATOS DE CONSTRUCCION</t>
  </si>
  <si>
    <t>INGRESOS POR ESTRUCTURACIÓN DE OFERTA PÚBLICA DE NEGOCIOS FIDUCIARIOS</t>
  </si>
  <si>
    <t>INGRESOS POR ESTRUCTURACIÓN DE OFERTA PÚBLICA DE VALORES</t>
  </si>
  <si>
    <t>INGRESOS POR ASESORÍA</t>
  </si>
  <si>
    <t>PRESTACION DE SERVICIOS</t>
  </si>
  <si>
    <t>VENTA DE BIENES</t>
  </si>
  <si>
    <t>INGRESOS DE ACTIVIDADES ORDINARIAS</t>
  </si>
  <si>
    <t>(-) PÉRDIDA NETA DEL PERIODO</t>
  </si>
  <si>
    <t>GANANCIA NETA DEL PERIODO</t>
  </si>
  <si>
    <t>RESULTADOS DEL EJERCICIO</t>
  </si>
  <si>
    <t>SUPERÁVIT POR REVALUACIÓN DE INVERSIONES</t>
  </si>
  <si>
    <t>RESERVA POR VALUACIÓN</t>
  </si>
  <si>
    <t>RESERVA POR DONACIONES</t>
  </si>
  <si>
    <t>RESERVA DE CAPITAL</t>
  </si>
  <si>
    <t>RESULTADOS ACUMULADOS PROVENIENTES DE LA ADOPCION POR PRIMERA VEZ DE LAS NIIF</t>
  </si>
  <si>
    <t>(-) PÉRDIDAS ACUMULADAS</t>
  </si>
  <si>
    <t>GANANCIAS ACUMULADAS</t>
  </si>
  <si>
    <t>RESULTADOS ACUMULADOS</t>
  </si>
  <si>
    <t>OTROS SUPERAVIT POR REVALUACION</t>
  </si>
  <si>
    <t>SUPERAVIT POR REVALUACION DE ACTIVOS INTANGIBLES</t>
  </si>
  <si>
    <t>SUPERAVIT POR REVALUACIÓN DE PROPIEDADES, PLANTA Y EQUIPO</t>
  </si>
  <si>
    <t>SUPERAVIT DE ACTIVOS FINANCIEROS DISPONIBLES PARA LA VENTA</t>
  </si>
  <si>
    <t>OTROS RESULTADOS INTEGRALES</t>
  </si>
  <si>
    <t>RESERVAS FACULTATIVA Y ESTATUTARIA</t>
  </si>
  <si>
    <t>RESERVA LEGAL</t>
  </si>
  <si>
    <t>RESERVAS</t>
  </si>
  <si>
    <t>PRIMA POR EMISIÓN PRIMARIA DE ACCIONES</t>
  </si>
  <si>
    <t>APORTES DE SOCIOS O ACCIONISTAS PARA FUTURA CAPITALIZACIÓN</t>
  </si>
  <si>
    <t>CAPITAL SUSCRITO O  ASIGNADO</t>
  </si>
  <si>
    <t>CAPITAL</t>
  </si>
  <si>
    <t>PATRIMONIO NETO</t>
  </si>
  <si>
    <t>OTROS PASIVOS NO CORRIENTES</t>
  </si>
  <si>
    <t>PASIVOS POR IMPUESTOS DIFERIDOS</t>
  </si>
  <si>
    <t>INGRESOS DIFERIDOS</t>
  </si>
  <si>
    <t>PASIVO DIFERIDO</t>
  </si>
  <si>
    <t>OTRAS PROVISIONES</t>
  </si>
  <si>
    <t>OTROS BENEFICIOS NO CORRIENTES PARA LOS EMPLEADOS</t>
  </si>
  <si>
    <t>JUBILACION PATRONAL</t>
  </si>
  <si>
    <t>PROVISIONES POR BENEFICIOS A EMPLEADOS</t>
  </si>
  <si>
    <t>ANTICIPOS DE CLIENTES</t>
  </si>
  <si>
    <t>INTERESES POR PAGAR</t>
  </si>
  <si>
    <t>VALORES DE TITULARIZACIÓN</t>
  </si>
  <si>
    <t>PAPEL COMERCIAL</t>
  </si>
  <si>
    <t>OBLIGACIONES</t>
  </si>
  <si>
    <t>PORCIÓN NO CORRIENTE DE VALORES EMITIDOS</t>
  </si>
  <si>
    <t>CUENTAS POR PAGAR DIVERSAS/RELACIONADAS</t>
  </si>
  <si>
    <t>OBLIGACIONES CON INSTITUCIONES FINANCIERAS</t>
  </si>
  <si>
    <t>CUENTAS Y DOCUMENTOS POR PAGAR</t>
  </si>
  <si>
    <t>PASIVOS POR CONTRATOS DE ARRENDAMIENTO FINANCIERO</t>
  </si>
  <si>
    <t>PASIVO NO CORRIENTE</t>
  </si>
  <si>
    <t>POR CONTRATOS DE UNDERWRITING</t>
  </si>
  <si>
    <t>OBLIGACIÓN POR COMPROMISO DE RECOMPRA</t>
  </si>
  <si>
    <t>ACREEDORES POR INTERMEDIACIÓN</t>
  </si>
  <si>
    <t>OBLIGACIONES JUDICIALES</t>
  </si>
  <si>
    <t>INDEMNIZACIONES</t>
  </si>
  <si>
    <t>SANCIONES Y MULTAS</t>
  </si>
  <si>
    <t>OTRAS COMISIONES</t>
  </si>
  <si>
    <t>POR ADMINISTRACIÓN</t>
  </si>
  <si>
    <t>POR CUSTODIA</t>
  </si>
  <si>
    <t>POR OPERACIONES BURSÁTILES</t>
  </si>
  <si>
    <t>COMISIONES POR PAGAR</t>
  </si>
  <si>
    <t>OTROS PASIVOS CORRIENTES</t>
  </si>
  <si>
    <t>OTROS BENEFICIOS PARA LOS EMPLEADOS</t>
  </si>
  <si>
    <t>PORCION CORRIENTE DE PROVISIONES POR BENEFICIOS A EMPLEADOS</t>
  </si>
  <si>
    <t>PASIVOS DIRECTAMENTE ASOCIADOS CON LOS ACTIVOS NO CORRIENTES Y OPERACIONES DISCONTINUADAS</t>
  </si>
  <si>
    <t>OTROS PASIVOS FINANCIEROS</t>
  </si>
  <si>
    <t>CUENTAS POR PAGAR DIVERSAS/ RELACIONADAS</t>
  </si>
  <si>
    <t>DIVIDENDOS POR PAGAR</t>
  </si>
  <si>
    <t>PARTICIPACIÓN TRABAJADORES POR PAGAR DEL EJERCICIO</t>
  </si>
  <si>
    <t>POR BENEFICIOS DE LEY A EMPLEADOS</t>
  </si>
  <si>
    <t>CON EL IESS</t>
  </si>
  <si>
    <t>IMPUESTO A LA RENTA POR PAGAR DEL EJERCICIO</t>
  </si>
  <si>
    <t>CON LA ADMINISTRACIÓN TRIBUTARIA</t>
  </si>
  <si>
    <t>OTRAS OBLIGACIONES CORRIENTES</t>
  </si>
  <si>
    <t>PORCIÓN CORRIENTE DE VALORES EMITIDOS</t>
  </si>
  <si>
    <t>PROVISIONES</t>
  </si>
  <si>
    <t>PASIVOS POR CONTRATOS DE ARRENDAMIENTO FINANCIEROS</t>
  </si>
  <si>
    <t>PASIVOS FINANCIEROS A VALOR RAZONABLE CON CAMBIOS EN RESULTADOS</t>
  </si>
  <si>
    <t>PASIVO CORRIENTE</t>
  </si>
  <si>
    <t>PASIVO</t>
  </si>
  <si>
    <t>OTROS ACTIVOS NO CORRIENTES</t>
  </si>
  <si>
    <t>ACTIVOS ADQUIRIDOS EN ARRENDAMIENTO FINANCIERO</t>
  </si>
  <si>
    <t>(-) PROVISIÓN CUENTAS INCOBRABLES DE ACTIVOS FINANCIEROS NO CORRIENTES</t>
  </si>
  <si>
    <t>DOCUMENTOS Y CUENTAS POR COBRAR</t>
  </si>
  <si>
    <t>(-) PROVISION POR DETERIORO DE ACTIVOS FINANCIEROS MANTENIDOS HASTA EL VENCIMIENTO</t>
  </si>
  <si>
    <t>ACTIVOS FINANCIEROS MANTENIDOS HASTA EL VENCIMIENTO</t>
  </si>
  <si>
    <t>ACTIVOS FINANCIEROS NO CORRIENTES</t>
  </si>
  <si>
    <t>ACTIVOS POR IMPUESTOS DIFERIDOS</t>
  </si>
  <si>
    <t>ACTIVO INTANGIBLE</t>
  </si>
  <si>
    <t>(-) DETERIORO ACUMULADO DE ACTIVOS BIOLOGÍCOS</t>
  </si>
  <si>
    <t>PLANTAS EN PRODUCCION</t>
  </si>
  <si>
    <t>PLANTAS EN CRECIMIENTO</t>
  </si>
  <si>
    <t>ANIMALES VIVOS EN PRODUCCION</t>
  </si>
  <si>
    <t>ANIMALES VIVOS EN CRECIMIENTO</t>
  </si>
  <si>
    <t>ACTIVOS BIOLOGICOS</t>
  </si>
  <si>
    <t>(-) DETERIORO ACUMULADO DE PROPIEDADES DE INVERSIÓN</t>
  </si>
  <si>
    <t>EDIFICIOS</t>
  </si>
  <si>
    <t>TERRENOS</t>
  </si>
  <si>
    <t>ACTIVOS DE EXPLORACION Y EXPLOTACION</t>
  </si>
  <si>
    <t>(-) DETERIORO ACUMULADO DE PROPIEDADES, PLANTA Y EQUIPO</t>
  </si>
  <si>
    <t>REPUESTOS Y HERRAMIENTAS</t>
  </si>
  <si>
    <t>OTROS PROPIEDADES, PLANTA Y EQUIPO</t>
  </si>
  <si>
    <t>VEHÍCULOS, EQUIPOS DE TRASPORTE Y EQUIPO CAMINERO MÓVIL</t>
  </si>
  <si>
    <t>EQUIPO DE COMPUTACIÓN</t>
  </si>
  <si>
    <t>NAVES, AEREONAVES, BARCAZAS Y SIMILARES</t>
  </si>
  <si>
    <t>MAQUINARIA Y EQUIPO</t>
  </si>
  <si>
    <t>MUEBLES Y ENSERES</t>
  </si>
  <si>
    <t>INSTALACIONES</t>
  </si>
  <si>
    <t>CONSTRUCCIONES EN CURSO</t>
  </si>
  <si>
    <t>PROPIEDAD, PLANTA Y EQUIPO</t>
  </si>
  <si>
    <t>ACTIVOS NO CORRIENTES</t>
  </si>
  <si>
    <t>OTROS ACTIVOS CORRIENTES</t>
  </si>
  <si>
    <t>CONSTRUCCIONES EN PROCESO (NIC 11 Y SECC.23 PYMES)</t>
  </si>
  <si>
    <t>ACTIVOS CORRIENTES MANTENIDOS PARA LA VENTA Y OPERACIONES DISCONTINUADAS</t>
  </si>
  <si>
    <t>ANTICIPO DE IMPUESTO A LA RENTA</t>
  </si>
  <si>
    <t>CRÉDITO TRIBUTARIO A FAVOR DE LA EMPRESA ( I. R.)</t>
  </si>
  <si>
    <t>CRÉDITO TRIBUTARIO A FAVOR DE LA EMPRESA (IVA)</t>
  </si>
  <si>
    <t>ACTIVOS POR IMPUESTOS CORRIENTES</t>
  </si>
  <si>
    <t>OTROS ANTICIPOS ENTREGADOS</t>
  </si>
  <si>
    <t>ANTICIPOS A PROVEEDORES</t>
  </si>
  <si>
    <t>ARRIENDOS PAGADOS POR ANTICIPADO</t>
  </si>
  <si>
    <t>SEGUROS PAGADOS POR ANTICIPADO</t>
  </si>
  <si>
    <t>SERVICIOS Y OTROS PAGOS ANTICIPADOS</t>
  </si>
  <si>
    <t>(-) PROVISIÓN POR VALOR NETO DE REALIZACIÓN Y OTRAS PERDIDAS EN INVENTARIO</t>
  </si>
  <si>
    <t>OTROS INVENTARIOS</t>
  </si>
  <si>
    <t>INVENTARIOS REPUESTOS, HERRAMIENTAS Y ACCESORIOS</t>
  </si>
  <si>
    <t>MATERIALES O BIENES PARA LA CONSTRUCCION</t>
  </si>
  <si>
    <t>OBRAS TERMINADAS</t>
  </si>
  <si>
    <t>OBRAS EN CONSTRUCCION</t>
  </si>
  <si>
    <t>MERCADERÍAS EN TRÁNSITO</t>
  </si>
  <si>
    <t>INVENTARIOS DE PROD. TERM. Y MERCAD. EN ALMACÉN - COMPRADO A  TERCEROS</t>
  </si>
  <si>
    <t>INVENTARIOS DE PROD. TERM. Y MERCAD. EN ALMACÉN - PRODUCIDO POR LA COMPAÑÍA</t>
  </si>
  <si>
    <t>INVENTARIOS DE SUMINISTROS O MATERIALES A SER CONSUMIDOS EN LA PRESTACION DEL SERVICIO</t>
  </si>
  <si>
    <t>INVENTARIOS DE SUMINISTROS O MATERIALES A SER CONSUMIDOS EN EL PROCESO DE PRODUCCION</t>
  </si>
  <si>
    <t>INVENTARIOS DE PRODUCTOS EN PROCESO</t>
  </si>
  <si>
    <t>INVENTARIOS DE MATERIA PRIMA</t>
  </si>
  <si>
    <t>INVENTARIOS</t>
  </si>
  <si>
    <t>PROVISIÓN POR CUENTAS INCOBRABLES Y DETERIORO</t>
  </si>
  <si>
    <t>DOCUMENTOS Y CUENTAS POR COBRAR RELACIONADOS</t>
  </si>
  <si>
    <t>DOCUMENTOS Y CUENTAS POR COBRAR NO RELACIONADOS</t>
  </si>
  <si>
    <t>PROVISIÓN POR DETERIORO DE ACTIVOS FINANCIEROS</t>
  </si>
  <si>
    <t>ACTIVOS FINANCIEROS DISPONIBLES PARA LA VENTA</t>
  </si>
  <si>
    <t>ACTIVOS FINANCIEROS A VALOR RAZONABLE CON CAMBIOS EN RESULTADOS</t>
  </si>
  <si>
    <t>ACTIVOS FINANCIEROS</t>
  </si>
  <si>
    <t>INSTITUCIONES FINANCIERAS PRIVADAS</t>
  </si>
  <si>
    <t>INSTITUCIONES FINANCIERAS PÚBLICAS</t>
  </si>
  <si>
    <t>CAJA</t>
  </si>
  <si>
    <t>EFECTIVO Y EQUIVALENTES DE EFECTIVO</t>
  </si>
  <si>
    <t>ACTIVO CORRIENTE</t>
  </si>
  <si>
    <t>ACTIVO</t>
  </si>
  <si>
    <t>CANTIDAD</t>
  </si>
  <si>
    <t>CÓDIGO</t>
  </si>
  <si>
    <t>CUENTA</t>
  </si>
  <si>
    <t>PLAN GENERAL DE CUENTAS</t>
  </si>
  <si>
    <t>ESTADO DE SITUACIÓN FINANCIERA</t>
  </si>
  <si>
    <t>VALOR (En USD$)</t>
  </si>
  <si>
    <t>TOTAL ACTIVO</t>
  </si>
  <si>
    <t>TOTAL PASIVO</t>
  </si>
  <si>
    <t>TOTAL PATRIMONIO</t>
  </si>
  <si>
    <t>TOTAL PASIVO + PATRIMONIO</t>
  </si>
  <si>
    <t>TOTAL INGRESOS</t>
  </si>
  <si>
    <t>TOTAL COSTOS Y GASTOS</t>
  </si>
  <si>
    <t xml:space="preserve">ESTADO DE RESULTADOS </t>
  </si>
  <si>
    <t>FLUJO NETO DE EFECTIVO</t>
  </si>
  <si>
    <t>RUBROS</t>
  </si>
  <si>
    <t>(-/+) DEPRECIACIÓN ACUMULADA PROPIEDADES, PLANTA Y EQUIPO</t>
  </si>
  <si>
    <t>(-/+) DEPRECIACION ACUMULADA DE PROPIEDADES DE INVERSIÓN</t>
  </si>
  <si>
    <t>(-/+) DEPRECIACION ACUMULADA DE ACTIVOS BIOLÓGICOS</t>
  </si>
  <si>
    <t>AÑO 1</t>
  </si>
  <si>
    <t>INDICADORES DE LÍQUIDEZ</t>
  </si>
  <si>
    <t>.</t>
  </si>
  <si>
    <t xml:space="preserve">INDICADOR </t>
  </si>
  <si>
    <t>FÓRMULA</t>
  </si>
  <si>
    <t>RESULTADO</t>
  </si>
  <si>
    <t xml:space="preserve">SEMÁFORO </t>
  </si>
  <si>
    <t xml:space="preserve">INTERPRETACIÓN </t>
  </si>
  <si>
    <t xml:space="preserve">CAPITAL DE TRABAJO </t>
  </si>
  <si>
    <t>ACTIVO CORRIENTE - PASIVO CORRIENTE</t>
  </si>
  <si>
    <t>Al cancelar  el total de sus obligaciones corrientes le queda</t>
  </si>
  <si>
    <t>Para atender obligaciones del normal desarrollo de su actividad económica</t>
  </si>
  <si>
    <t xml:space="preserve">LÍQUIDEZ CORRIENTE </t>
  </si>
  <si>
    <t>Por cada $1,00  que la empresa debe tiene</t>
  </si>
  <si>
    <t xml:space="preserve"> Para cubrir con sus biligaciones en el corto plazo. </t>
  </si>
  <si>
    <t>PRUEBA ÁCIDA</t>
  </si>
  <si>
    <t>ACTIVO CORRIENTE-INVENTARIO</t>
  </si>
  <si>
    <t>INDICADORES DE ACTIVIDAD</t>
  </si>
  <si>
    <t xml:space="preserve">ROTACIÓN DE INVENTARIO </t>
  </si>
  <si>
    <t>(Total Inventario promedio * 365 días)</t>
  </si>
  <si>
    <t>La empresa convierte sus inventarios en efectivo cada,</t>
  </si>
  <si>
    <t>Días en promedio</t>
  </si>
  <si>
    <t>Costo de las Ventas</t>
  </si>
  <si>
    <t>ROTACIÓN DE CARTERA</t>
  </si>
  <si>
    <t>(Cuentas por cobrar promedio * 365 días)</t>
  </si>
  <si>
    <t>En promedio la empresa tarda</t>
  </si>
  <si>
    <t>Días en recuperar su cartera o cuentas por cobrar promedio.</t>
  </si>
  <si>
    <t>Ventas a crédito del periodo</t>
  </si>
  <si>
    <t xml:space="preserve">ROTACIÓN DEL ACTIVO TOTAL </t>
  </si>
  <si>
    <t>Ventas</t>
  </si>
  <si>
    <t xml:space="preserve">Por cada $1,00  invertido en activos la empresa genera ventas por  </t>
  </si>
  <si>
    <t>Dólares en un año</t>
  </si>
  <si>
    <t>Activo total promedio</t>
  </si>
  <si>
    <t>ROTACIÓN DE PROVEEDORES</t>
  </si>
  <si>
    <t>(Cuentas por pagar  promedio * 365 días)</t>
  </si>
  <si>
    <t xml:space="preserve">La empresa presenta una rotación de proveedores de </t>
  </si>
  <si>
    <t>Dias.</t>
  </si>
  <si>
    <t>Compras  a crédito promedio</t>
  </si>
  <si>
    <t>INDICADORES DE SOLVENCIA</t>
  </si>
  <si>
    <t>ENDEUDAMIENTO DEL ACTIVO</t>
  </si>
  <si>
    <t>Total  Pasivos</t>
  </si>
  <si>
    <t>Por cada $1,00  que la empresa tiene  en activos debe,</t>
  </si>
  <si>
    <t>Total Activos</t>
  </si>
  <si>
    <t>ENDEUDAMIENTO DEL PATRIMONIO</t>
  </si>
  <si>
    <t>Total Pasivos</t>
  </si>
  <si>
    <t xml:space="preserve">La compañía tiene comprometido su patrimonio en un </t>
  </si>
  <si>
    <t>correspondiente en un año</t>
  </si>
  <si>
    <t>Total Patrimonio</t>
  </si>
  <si>
    <t>APALANCAMIENTO</t>
  </si>
  <si>
    <t>Activo Total</t>
  </si>
  <si>
    <t>Por cada $1,00  invertido en activos se ha conseguido</t>
  </si>
  <si>
    <t>Dólares de patrimonio.</t>
  </si>
  <si>
    <t>Patrimonio</t>
  </si>
  <si>
    <t>INDICADORES DE RENTABILIDAD</t>
  </si>
  <si>
    <t>RENTABILIDAD NETA DE VENTAS</t>
  </si>
  <si>
    <t>Utilidad Neta</t>
  </si>
  <si>
    <t>Por cada $1,00 vendido se generó</t>
  </si>
  <si>
    <t>Dólares de utilidad  neta.</t>
  </si>
  <si>
    <t xml:space="preserve">Ventas </t>
  </si>
  <si>
    <t>MARGEN BRUTO</t>
  </si>
  <si>
    <t>Utilidad Bruta</t>
  </si>
  <si>
    <t>Dólares de utilidad</t>
  </si>
  <si>
    <t>RENDIMIENTO DEL PATRIMONIO (ROE)</t>
  </si>
  <si>
    <t>Los socios o dueños del negocio obtuvieron un rendimiento sobre su inversión de</t>
  </si>
  <si>
    <t>En el periodo mencionado</t>
  </si>
  <si>
    <t>Patrimonio Promedio</t>
  </si>
  <si>
    <t>RENDIMIENTO DEL ACTIVO (ROA)</t>
  </si>
  <si>
    <t>Por cada $1,00  invertido en activo total, se genera</t>
  </si>
  <si>
    <t>Dólares de utilidad neta en el periodo.</t>
  </si>
  <si>
    <t xml:space="preserve">Activo total Promedio </t>
  </si>
  <si>
    <t>g</t>
  </si>
  <si>
    <t>DATOS EMPRESA</t>
  </si>
  <si>
    <t>RAZÓN SOCIAL</t>
  </si>
  <si>
    <t>RUC</t>
  </si>
  <si>
    <t>TIPO DE CONTRIBUYENTE</t>
  </si>
  <si>
    <t xml:space="preserve">ACTIVIDAD ECONÓMICA </t>
  </si>
  <si>
    <t>DIRECCIÓN</t>
  </si>
  <si>
    <t>G</t>
  </si>
  <si>
    <t xml:space="preserve"> Para cubrir con sus Obiligaciones en el corto plazo, sin contar con el valor de inventarios </t>
  </si>
  <si>
    <t xml:space="preserve">DIFERENCIA </t>
  </si>
  <si>
    <t xml:space="preserve">OBSERVACIÓN </t>
  </si>
  <si>
    <t>FLUJOS DE EFECTIVO EN ACTIVIDADES DE OPERACIÓN:</t>
  </si>
  <si>
    <t>FLUJOS DE EFECTIVO EN ACTIVIDADES DE INVERSION:</t>
  </si>
  <si>
    <t>FLUJOS DE EFECTIVO EN ACTIVIDADES DE FINANCIAMIENTO:</t>
  </si>
  <si>
    <t>UTILIDAD (PÉRDIDA) NETA</t>
  </si>
  <si>
    <t>AJUSTES POR:</t>
  </si>
  <si>
    <t>DEPRECIACIÓN DE PROPIEDADES, PLANTA Y EQUIPO</t>
  </si>
  <si>
    <t>PROVISIÓN PARA CUENTAS INCOBRABLES</t>
  </si>
  <si>
    <t>PROVISIÓN PARA JUBILACIÓN PATRONAL</t>
  </si>
  <si>
    <t>PARTICIPACIÓN TRABAJADORES</t>
  </si>
  <si>
    <t>IMPUESTO A LA RENTA</t>
  </si>
  <si>
    <t>EFECTIVO PROVENIENTE DE ACTIVIDADES OPERATIVAS ANTES DE CAMBIOS</t>
  </si>
  <si>
    <t>EN EL CAPITAL DE TRABAJO:</t>
  </si>
  <si>
    <t>(AUMENTO) DISMINUCIÓN EN INTERESES POR COBRAR</t>
  </si>
  <si>
    <t>(AUMENTO) DISMINUCIÓN EN INVENTARIOS</t>
  </si>
  <si>
    <t>(AUMENTO) DISMINUCIÓN EN OTROS ACTIVOS</t>
  </si>
  <si>
    <t>AUMENTO (DISMINUCIÓN) EN CUENTAS POR PAGAR</t>
  </si>
  <si>
    <t>AUMENTO (DISMINUCIÓN) EN INTERESES POR PAGAR</t>
  </si>
  <si>
    <t>AUMENTO (DISMINUCIÓN) EN ANTICIPOS DE CLIENTES</t>
  </si>
  <si>
    <t>AUMENTO (DISMINUCIÓN) EN GASTOS ACUMULADOS Y OTRAS CUENTAS POR PAGAR</t>
  </si>
  <si>
    <t>AUMENTO (DISMINUCIÓN) 15% PARTICIPACIÓN TRABAJADORES</t>
  </si>
  <si>
    <t>EFECTIVO NETO PROVENIENTE DE ACTIVIDADES OPERATIVAS</t>
  </si>
  <si>
    <t>COMPRA DE PROPIEDADES PLANTA Y EQUIPO</t>
  </si>
  <si>
    <t>PRODUCTO DE LA VENTA DE PROPIEDADES PLANTA Y EQUIPO</t>
  </si>
  <si>
    <t>COMPRA DE INTANGIBLES</t>
  </si>
  <si>
    <t>PRODUCTO DE LA VENTA DE INTANGIBLES</t>
  </si>
  <si>
    <t>DOCUMENTOS POR COBRAR LARGO PLAZO</t>
  </si>
  <si>
    <t>COMPRA DE INVERSIONES PERMANENTES</t>
  </si>
  <si>
    <t>COMPRA DE INVERSIONES TEMPORALES</t>
  </si>
  <si>
    <t>PRODUCTO DE LA VENTA DE INVERSIONES TEMPORALES</t>
  </si>
  <si>
    <t>EFECTIVO NETO USADO EN ACTIVIDADES DE INVERSIÓN</t>
  </si>
  <si>
    <t>OBLIGACIONES BANCARIAS</t>
  </si>
  <si>
    <t>PORCIÓN CORRIENTE DEUDA LARGO PLAZO</t>
  </si>
  <si>
    <t>PRÉSTAMOS A LARGO PLAZO</t>
  </si>
  <si>
    <t>EFECTIVO NETO USADO EN ACTIVIDADES DE FINANCIAMIENTO</t>
  </si>
  <si>
    <t>AUMENTO NETO EN EFECTIVO Y SUS EQUIVALENTES</t>
  </si>
  <si>
    <t>EFECTIVO Y SUS EQUIVALENTES DE EFECTIVO AL INICIO DE AÑO</t>
  </si>
  <si>
    <t>EFECTIVO Y SUS EQUIVALENTES AL FINAL DEL AÑO</t>
  </si>
  <si>
    <t>(AUMENTO) DISMINUCIÓN EN CUENTAS Y DOCUMENTOS POR COBRAR</t>
  </si>
  <si>
    <t>(AUMENTO) DISMINUCIÓN EN GASTOS ANTICIPADOS</t>
  </si>
  <si>
    <t>EMPRESA XYZ</t>
  </si>
  <si>
    <t>NOTA</t>
  </si>
  <si>
    <t xml:space="preserve">GANANCIA NETA DEL PERIODO </t>
  </si>
  <si>
    <t>PROVISIÓN POR VALOR NETO DE REALIZACIÓN Y OTRAS PERDIDAS EN INVENTARIO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</si>
</sst>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\ * #,##0.00_);_(&quot;$&quot;\ * \(#,##0.00\);_(&quot;$&quot;\ * &quot;-&quot;??_);_(@_)"/>
    <numFmt numFmtId="164" formatCode="_-* #,##0.00\ _€_-;\-* #,##0.00\ _€_-;_-* &quot;-&quot;??\ _€_-;_-@_-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24"/>
      <color theme="1"/>
      <name val="Bodoni MT Black"/>
      <family val="1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9"/>
      <name val="Calibri Light"/>
      <family val="1"/>
      <scheme val="major"/>
    </font>
    <font>
      <b/>
      <sz val="12"/>
      <name val="Calibri Light"/>
      <family val="1"/>
      <scheme val="major"/>
    </font>
    <font>
      <sz val="11"/>
      <name val="Calibri Light"/>
      <family val="1"/>
      <scheme val="major"/>
    </font>
    <font>
      <sz val="12"/>
      <name val="Calibri Light"/>
      <family val="1"/>
      <scheme val="major"/>
    </font>
    <font>
      <b/>
      <sz val="22"/>
      <name val="Rockwell Extra Bold"/>
      <family val="1"/>
    </font>
    <font>
      <sz val="12"/>
      <name val="Times New Roman"/>
      <family val="1"/>
    </font>
    <font>
      <b/>
      <sz val="14"/>
      <name val="Arial Black"/>
      <family val="2"/>
    </font>
    <font>
      <sz val="11"/>
      <color theme="1"/>
      <name val="Calibri"/>
      <family val="2"/>
      <scheme val="minor"/>
    </font>
    <font>
      <sz val="22"/>
      <name val="Rockwell Extra Bold"/>
      <family val="1"/>
    </font>
    <font>
      <b/>
      <sz val="14"/>
      <name val="Calibri Light"/>
      <family val="2"/>
      <scheme val="major"/>
    </font>
    <font>
      <sz val="12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6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4"/>
      <color theme="1"/>
      <name val="Arial"/>
      <family val="2"/>
    </font>
    <font>
      <b/>
      <sz val="12"/>
      <color theme="1"/>
      <name val="Calibri Light"/>
      <family val="2"/>
      <scheme val="major"/>
    </font>
    <font>
      <u/>
      <sz val="12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22"/>
      <color theme="1"/>
      <name val="Rockwell Extra Bold"/>
      <family val="1"/>
    </font>
    <font>
      <b/>
      <sz val="14"/>
      <color theme="1"/>
      <name val="Arial Black"/>
      <family val="2"/>
    </font>
    <font>
      <sz val="22"/>
      <color theme="1"/>
      <name val="Rockwell Extra Bold"/>
      <family val="1"/>
    </font>
    <font>
      <sz val="14"/>
      <color theme="1"/>
      <name val="Arial Black"/>
      <family val="2"/>
    </font>
    <font>
      <sz val="14"/>
      <name val="Arial Black"/>
      <family val="2"/>
    </font>
    <font>
      <sz val="14"/>
      <color rgb="FF000000"/>
      <name val="Arial Black"/>
      <family val="2"/>
    </font>
    <font>
      <sz val="48"/>
      <name val="Calibri Light"/>
      <family val="2"/>
      <scheme val="major"/>
    </font>
    <font>
      <sz val="48"/>
      <color theme="1"/>
      <name val="Calibri Light"/>
      <family val="2"/>
      <scheme val="major"/>
    </font>
    <font>
      <sz val="4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4"/>
      <color rgb="FF000000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</borders>
  <cellStyleXfs count="6">
    <xf numFmtId="0" fontId="0" fillId="0" borderId="0"/>
    <xf numFmtId="0" fontId="4" fillId="0" borderId="0"/>
    <xf numFmtId="0" fontId="4" fillId="0" borderId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</cellStyleXfs>
  <cellXfs count="308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5" fillId="2" borderId="0" xfId="2" applyFont="1" applyFill="1"/>
    <xf numFmtId="0" fontId="9" fillId="2" borderId="0" xfId="2" applyFont="1" applyFill="1"/>
    <xf numFmtId="0" fontId="8" fillId="2" borderId="0" xfId="2" applyFont="1" applyFill="1"/>
    <xf numFmtId="0" fontId="7" fillId="2" borderId="0" xfId="2" applyFont="1" applyFill="1"/>
    <xf numFmtId="0" fontId="6" fillId="2" borderId="0" xfId="2" applyFont="1" applyFill="1"/>
    <xf numFmtId="0" fontId="5" fillId="2" borderId="0" xfId="2" applyNumberFormat="1" applyFont="1" applyFill="1" applyAlignment="1"/>
    <xf numFmtId="0" fontId="4" fillId="2" borderId="0" xfId="1" applyFill="1"/>
    <xf numFmtId="0" fontId="11" fillId="2" borderId="0" xfId="1" applyFont="1" applyFill="1"/>
    <xf numFmtId="0" fontId="11" fillId="2" borderId="0" xfId="1" applyFont="1" applyFill="1" applyBorder="1" applyAlignment="1">
      <alignment horizontal="right" vertical="top"/>
    </xf>
    <xf numFmtId="0" fontId="11" fillId="2" borderId="0" xfId="1" applyFont="1" applyFill="1" applyBorder="1" applyAlignment="1">
      <alignment horizontal="left" vertical="top"/>
    </xf>
    <xf numFmtId="44" fontId="4" fillId="2" borderId="0" xfId="3" applyFont="1" applyFill="1"/>
    <xf numFmtId="0" fontId="12" fillId="5" borderId="7" xfId="2" applyNumberFormat="1" applyFont="1" applyFill="1" applyBorder="1" applyAlignment="1">
      <alignment horizontal="center" vertical="center"/>
    </xf>
    <xf numFmtId="0" fontId="12" fillId="5" borderId="7" xfId="2" applyFont="1" applyFill="1" applyBorder="1" applyAlignment="1">
      <alignment horizontal="center" vertical="center"/>
    </xf>
    <xf numFmtId="44" fontId="11" fillId="2" borderId="5" xfId="3" applyFont="1" applyFill="1" applyBorder="1"/>
    <xf numFmtId="44" fontId="11" fillId="2" borderId="0" xfId="3" applyFont="1" applyFill="1" applyBorder="1"/>
    <xf numFmtId="0" fontId="16" fillId="2" borderId="45" xfId="1" applyFont="1" applyFill="1" applyBorder="1" applyAlignment="1">
      <alignment horizontal="right" vertical="top"/>
    </xf>
    <xf numFmtId="44" fontId="16" fillId="2" borderId="45" xfId="3" applyFont="1" applyFill="1" applyBorder="1" applyAlignment="1">
      <alignment horizontal="right" vertical="top"/>
    </xf>
    <xf numFmtId="0" fontId="16" fillId="2" borderId="46" xfId="1" applyFont="1" applyFill="1" applyBorder="1" applyAlignment="1">
      <alignment horizontal="right" vertical="top"/>
    </xf>
    <xf numFmtId="0" fontId="16" fillId="2" borderId="47" xfId="1" applyFont="1" applyFill="1" applyBorder="1" applyAlignment="1">
      <alignment horizontal="right" vertical="top"/>
    </xf>
    <xf numFmtId="44" fontId="16" fillId="2" borderId="47" xfId="3" applyFont="1" applyFill="1" applyBorder="1" applyAlignment="1">
      <alignment horizontal="right" vertical="top"/>
    </xf>
    <xf numFmtId="0" fontId="16" fillId="2" borderId="48" xfId="1" applyFont="1" applyFill="1" applyBorder="1" applyAlignment="1">
      <alignment horizontal="right" vertical="top"/>
    </xf>
    <xf numFmtId="0" fontId="16" fillId="2" borderId="50" xfId="1" applyFont="1" applyFill="1" applyBorder="1" applyAlignment="1">
      <alignment horizontal="right" vertical="top"/>
    </xf>
    <xf numFmtId="0" fontId="4" fillId="2" borderId="0" xfId="1" applyFill="1" applyAlignment="1">
      <alignment horizontal="left"/>
    </xf>
    <xf numFmtId="0" fontId="17" fillId="2" borderId="0" xfId="1" applyFont="1" applyFill="1" applyBorder="1" applyAlignment="1">
      <alignment horizontal="left" vertical="top"/>
    </xf>
    <xf numFmtId="44" fontId="12" fillId="5" borderId="7" xfId="3" applyFont="1" applyFill="1" applyBorder="1" applyAlignment="1">
      <alignment horizontal="center" vertical="center"/>
    </xf>
    <xf numFmtId="0" fontId="12" fillId="5" borderId="7" xfId="1" applyFont="1" applyFill="1" applyBorder="1" applyAlignment="1">
      <alignment horizontal="center"/>
    </xf>
    <xf numFmtId="44" fontId="12" fillId="5" borderId="7" xfId="3" applyFont="1" applyFill="1" applyBorder="1" applyAlignment="1">
      <alignment horizontal="center"/>
    </xf>
    <xf numFmtId="44" fontId="16" fillId="2" borderId="45" xfId="3" applyFont="1" applyFill="1" applyBorder="1" applyAlignment="1">
      <alignment horizontal="left" vertical="top"/>
    </xf>
    <xf numFmtId="44" fontId="16" fillId="2" borderId="45" xfId="3" applyFont="1" applyFill="1" applyBorder="1"/>
    <xf numFmtId="44" fontId="16" fillId="2" borderId="54" xfId="3" applyFont="1" applyFill="1" applyBorder="1"/>
    <xf numFmtId="44" fontId="16" fillId="2" borderId="47" xfId="3" applyFont="1" applyFill="1" applyBorder="1" applyAlignment="1">
      <alignment horizontal="left" vertical="top"/>
    </xf>
    <xf numFmtId="44" fontId="16" fillId="2" borderId="55" xfId="3" applyFont="1" applyFill="1" applyBorder="1"/>
    <xf numFmtId="44" fontId="16" fillId="2" borderId="54" xfId="3" applyFont="1" applyFill="1" applyBorder="1" applyAlignment="1">
      <alignment horizontal="left" vertical="top"/>
    </xf>
    <xf numFmtId="0" fontId="16" fillId="2" borderId="52" xfId="1" applyFont="1" applyFill="1" applyBorder="1" applyAlignment="1">
      <alignment horizontal="right" vertical="top"/>
    </xf>
    <xf numFmtId="44" fontId="16" fillId="2" borderId="52" xfId="3" applyFont="1" applyFill="1" applyBorder="1" applyAlignment="1">
      <alignment horizontal="left" vertical="top"/>
    </xf>
    <xf numFmtId="0" fontId="20" fillId="2" borderId="0" xfId="0" applyFont="1" applyFill="1"/>
    <xf numFmtId="0" fontId="24" fillId="2" borderId="0" xfId="0" applyFont="1" applyFill="1"/>
    <xf numFmtId="0" fontId="20" fillId="2" borderId="59" xfId="0" applyFont="1" applyFill="1" applyBorder="1"/>
    <xf numFmtId="0" fontId="16" fillId="2" borderId="66" xfId="4" applyFont="1" applyFill="1" applyBorder="1" applyAlignment="1">
      <alignment horizontal="center" vertical="justify"/>
    </xf>
    <xf numFmtId="0" fontId="23" fillId="2" borderId="65" xfId="4" applyFont="1" applyFill="1" applyBorder="1" applyAlignment="1">
      <alignment horizontal="center"/>
    </xf>
    <xf numFmtId="0" fontId="26" fillId="5" borderId="65" xfId="0" applyFont="1" applyFill="1" applyBorder="1" applyAlignment="1">
      <alignment horizontal="center"/>
    </xf>
    <xf numFmtId="0" fontId="16" fillId="2" borderId="65" xfId="4" applyFont="1" applyFill="1" applyBorder="1" applyAlignment="1">
      <alignment horizontal="center" vertical="center"/>
    </xf>
    <xf numFmtId="0" fontId="16" fillId="2" borderId="66" xfId="4" applyFont="1" applyFill="1" applyBorder="1" applyAlignment="1">
      <alignment horizontal="center" vertical="top"/>
    </xf>
    <xf numFmtId="0" fontId="26" fillId="5" borderId="7" xfId="0" applyFont="1" applyFill="1" applyBorder="1" applyAlignment="1">
      <alignment horizontal="center"/>
    </xf>
    <xf numFmtId="0" fontId="26" fillId="5" borderId="7" xfId="0" applyFont="1" applyFill="1" applyBorder="1" applyAlignment="1"/>
    <xf numFmtId="0" fontId="26" fillId="5" borderId="7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vertical="center"/>
    </xf>
    <xf numFmtId="0" fontId="0" fillId="6" borderId="7" xfId="0" applyFill="1" applyBorder="1"/>
    <xf numFmtId="0" fontId="28" fillId="6" borderId="7" xfId="0" applyFont="1" applyFill="1" applyBorder="1" applyAlignment="1">
      <alignment horizontal="center"/>
    </xf>
    <xf numFmtId="44" fontId="16" fillId="7" borderId="46" xfId="3" applyFont="1" applyFill="1" applyBorder="1" applyAlignment="1">
      <alignment horizontal="right" vertical="top"/>
    </xf>
    <xf numFmtId="0" fontId="18" fillId="7" borderId="44" xfId="1" applyFont="1" applyFill="1" applyBorder="1" applyAlignment="1">
      <alignment horizontal="right" vertical="top"/>
    </xf>
    <xf numFmtId="44" fontId="18" fillId="7" borderId="44" xfId="3" applyFont="1" applyFill="1" applyBorder="1" applyAlignment="1">
      <alignment horizontal="right" vertical="top"/>
    </xf>
    <xf numFmtId="0" fontId="18" fillId="7" borderId="45" xfId="1" applyFont="1" applyFill="1" applyBorder="1" applyAlignment="1">
      <alignment horizontal="right" vertical="top"/>
    </xf>
    <xf numFmtId="44" fontId="18" fillId="7" borderId="45" xfId="3" applyFont="1" applyFill="1" applyBorder="1" applyAlignment="1">
      <alignment horizontal="right" vertical="top"/>
    </xf>
    <xf numFmtId="0" fontId="16" fillId="7" borderId="7" xfId="1" applyFont="1" applyFill="1" applyBorder="1" applyAlignment="1">
      <alignment horizontal="right" vertical="top"/>
    </xf>
    <xf numFmtId="44" fontId="16" fillId="7" borderId="7" xfId="3" applyFont="1" applyFill="1" applyBorder="1" applyAlignment="1">
      <alignment horizontal="right" vertical="top"/>
    </xf>
    <xf numFmtId="0" fontId="18" fillId="7" borderId="46" xfId="1" applyFont="1" applyFill="1" applyBorder="1" applyAlignment="1">
      <alignment horizontal="right" vertical="top"/>
    </xf>
    <xf numFmtId="44" fontId="18" fillId="7" borderId="46" xfId="3" applyFont="1" applyFill="1" applyBorder="1" applyAlignment="1">
      <alignment horizontal="right" vertical="top"/>
    </xf>
    <xf numFmtId="0" fontId="16" fillId="5" borderId="7" xfId="1" applyFont="1" applyFill="1" applyBorder="1" applyAlignment="1">
      <alignment horizontal="right" vertical="top"/>
    </xf>
    <xf numFmtId="0" fontId="18" fillId="2" borderId="46" xfId="1" applyFont="1" applyFill="1" applyBorder="1" applyAlignment="1">
      <alignment horizontal="right" vertical="top"/>
    </xf>
    <xf numFmtId="44" fontId="18" fillId="2" borderId="46" xfId="3" applyFont="1" applyFill="1" applyBorder="1" applyAlignment="1">
      <alignment horizontal="right" vertical="top"/>
    </xf>
    <xf numFmtId="0" fontId="18" fillId="2" borderId="47" xfId="1" applyFont="1" applyFill="1" applyBorder="1" applyAlignment="1">
      <alignment horizontal="right" vertical="top"/>
    </xf>
    <xf numFmtId="44" fontId="18" fillId="2" borderId="47" xfId="3" applyFont="1" applyFill="1" applyBorder="1" applyAlignment="1">
      <alignment horizontal="right" vertical="top"/>
    </xf>
    <xf numFmtId="0" fontId="18" fillId="2" borderId="48" xfId="1" applyFont="1" applyFill="1" applyBorder="1" applyAlignment="1">
      <alignment horizontal="right" vertical="top"/>
    </xf>
    <xf numFmtId="0" fontId="18" fillId="2" borderId="49" xfId="1" applyFont="1" applyFill="1" applyBorder="1" applyAlignment="1">
      <alignment horizontal="right" vertical="top"/>
    </xf>
    <xf numFmtId="44" fontId="18" fillId="2" borderId="49" xfId="3" applyFont="1" applyFill="1" applyBorder="1" applyAlignment="1">
      <alignment horizontal="right" vertical="top"/>
    </xf>
    <xf numFmtId="44" fontId="18" fillId="5" borderId="7" xfId="3" applyFont="1" applyFill="1" applyBorder="1" applyAlignment="1">
      <alignment horizontal="right" vertical="center"/>
    </xf>
    <xf numFmtId="44" fontId="18" fillId="2" borderId="48" xfId="3" applyFont="1" applyFill="1" applyBorder="1" applyAlignment="1">
      <alignment horizontal="right" vertical="top"/>
    </xf>
    <xf numFmtId="0" fontId="12" fillId="5" borderId="7" xfId="1" applyFont="1" applyFill="1" applyBorder="1" applyAlignment="1">
      <alignment horizontal="center" vertical="center"/>
    </xf>
    <xf numFmtId="0" fontId="18" fillId="7" borderId="7" xfId="1" applyFont="1" applyFill="1" applyBorder="1" applyAlignment="1">
      <alignment horizontal="right" vertical="top"/>
    </xf>
    <xf numFmtId="44" fontId="18" fillId="7" borderId="7" xfId="3" applyFont="1" applyFill="1" applyBorder="1" applyAlignment="1">
      <alignment horizontal="right" vertical="top"/>
    </xf>
    <xf numFmtId="0" fontId="16" fillId="7" borderId="46" xfId="1" applyFont="1" applyFill="1" applyBorder="1" applyAlignment="1">
      <alignment horizontal="right" vertical="top"/>
    </xf>
    <xf numFmtId="0" fontId="18" fillId="7" borderId="45" xfId="1" applyFont="1" applyFill="1" applyBorder="1" applyAlignment="1">
      <alignment horizontal="right" vertical="center"/>
    </xf>
    <xf numFmtId="44" fontId="18" fillId="7" borderId="45" xfId="3" applyFont="1" applyFill="1" applyBorder="1" applyAlignment="1">
      <alignment horizontal="right" vertical="center"/>
    </xf>
    <xf numFmtId="0" fontId="18" fillId="5" borderId="52" xfId="1" applyFont="1" applyFill="1" applyBorder="1" applyAlignment="1">
      <alignment horizontal="right"/>
    </xf>
    <xf numFmtId="44" fontId="18" fillId="5" borderId="52" xfId="3" applyFont="1" applyFill="1" applyBorder="1" applyAlignment="1">
      <alignment horizontal="right"/>
    </xf>
    <xf numFmtId="164" fontId="11" fillId="2" borderId="0" xfId="1" applyNumberFormat="1" applyFont="1" applyFill="1"/>
    <xf numFmtId="44" fontId="16" fillId="2" borderId="0" xfId="3" applyFont="1" applyFill="1" applyBorder="1" applyAlignment="1">
      <alignment horizontal="left" vertical="top"/>
    </xf>
    <xf numFmtId="0" fontId="16" fillId="2" borderId="19" xfId="1" applyFont="1" applyFill="1" applyBorder="1" applyAlignment="1">
      <alignment horizontal="right" vertical="top"/>
    </xf>
    <xf numFmtId="44" fontId="16" fillId="2" borderId="5" xfId="3" applyFont="1" applyFill="1" applyBorder="1" applyAlignment="1">
      <alignment horizontal="left" vertical="top"/>
    </xf>
    <xf numFmtId="0" fontId="20" fillId="0" borderId="45" xfId="0" applyFont="1" applyBorder="1" applyAlignment="1">
      <alignment vertical="center"/>
    </xf>
    <xf numFmtId="44" fontId="16" fillId="2" borderId="13" xfId="3" applyFont="1" applyFill="1" applyBorder="1" applyAlignment="1">
      <alignment horizontal="left" vertical="top"/>
    </xf>
    <xf numFmtId="0" fontId="9" fillId="2" borderId="47" xfId="2" applyNumberFormat="1" applyFont="1" applyFill="1" applyBorder="1" applyAlignment="1">
      <alignment vertical="top"/>
    </xf>
    <xf numFmtId="0" fontId="9" fillId="2" borderId="48" xfId="2" applyNumberFormat="1" applyFont="1" applyFill="1" applyBorder="1" applyAlignment="1">
      <alignment vertical="top"/>
    </xf>
    <xf numFmtId="0" fontId="18" fillId="6" borderId="49" xfId="2" applyNumberFormat="1" applyFont="1" applyFill="1" applyBorder="1" applyAlignment="1">
      <alignment vertical="top"/>
    </xf>
    <xf numFmtId="0" fontId="18" fillId="6" borderId="44" xfId="2" applyFont="1" applyFill="1" applyBorder="1"/>
    <xf numFmtId="0" fontId="18" fillId="6" borderId="47" xfId="2" applyNumberFormat="1" applyFont="1" applyFill="1" applyBorder="1" applyAlignment="1">
      <alignment vertical="top"/>
    </xf>
    <xf numFmtId="44" fontId="18" fillId="6" borderId="45" xfId="3" applyFont="1" applyFill="1" applyBorder="1" applyAlignment="1">
      <alignment horizontal="right" vertical="top"/>
    </xf>
    <xf numFmtId="44" fontId="18" fillId="6" borderId="46" xfId="3" applyFont="1" applyFill="1" applyBorder="1" applyAlignment="1">
      <alignment horizontal="right" vertical="top"/>
    </xf>
    <xf numFmtId="44" fontId="18" fillId="6" borderId="47" xfId="3" applyFont="1" applyFill="1" applyBorder="1" applyAlignment="1">
      <alignment horizontal="right" vertical="top"/>
    </xf>
    <xf numFmtId="44" fontId="16" fillId="2" borderId="48" xfId="3" applyFont="1" applyFill="1" applyBorder="1" applyAlignment="1">
      <alignment horizontal="right" vertical="top"/>
    </xf>
    <xf numFmtId="0" fontId="34" fillId="2" borderId="0" xfId="1" applyFont="1" applyFill="1" applyAlignment="1">
      <alignment horizontal="left"/>
    </xf>
    <xf numFmtId="0" fontId="36" fillId="6" borderId="7" xfId="1" applyFont="1" applyFill="1" applyBorder="1" applyAlignment="1">
      <alignment horizontal="left"/>
    </xf>
    <xf numFmtId="44" fontId="36" fillId="2" borderId="7" xfId="1" applyNumberFormat="1" applyFont="1" applyFill="1" applyBorder="1" applyAlignment="1">
      <alignment horizontal="left"/>
    </xf>
    <xf numFmtId="0" fontId="37" fillId="6" borderId="7" xfId="1" applyFont="1" applyFill="1" applyBorder="1" applyAlignment="1">
      <alignment horizontal="left"/>
    </xf>
    <xf numFmtId="0" fontId="37" fillId="2" borderId="7" xfId="1" applyFont="1" applyFill="1" applyBorder="1" applyAlignment="1">
      <alignment horizontal="left"/>
    </xf>
    <xf numFmtId="0" fontId="38" fillId="8" borderId="5" xfId="1" applyFont="1" applyFill="1" applyBorder="1" applyAlignment="1">
      <alignment horizontal="left"/>
    </xf>
    <xf numFmtId="0" fontId="37" fillId="2" borderId="5" xfId="1" applyFont="1" applyFill="1" applyBorder="1" applyAlignment="1">
      <alignment horizontal="left"/>
    </xf>
    <xf numFmtId="44" fontId="18" fillId="6" borderId="45" xfId="3" applyFont="1" applyFill="1" applyBorder="1"/>
    <xf numFmtId="0" fontId="16" fillId="6" borderId="45" xfId="1" applyFont="1" applyFill="1" applyBorder="1" applyAlignment="1">
      <alignment horizontal="right" vertical="top"/>
    </xf>
    <xf numFmtId="44" fontId="18" fillId="6" borderId="45" xfId="3" applyFont="1" applyFill="1" applyBorder="1" applyAlignment="1">
      <alignment horizontal="left" vertical="top"/>
    </xf>
    <xf numFmtId="0" fontId="18" fillId="6" borderId="47" xfId="1" applyFont="1" applyFill="1" applyBorder="1" applyAlignment="1">
      <alignment horizontal="right" vertical="top"/>
    </xf>
    <xf numFmtId="0" fontId="18" fillId="6" borderId="44" xfId="1" applyFont="1" applyFill="1" applyBorder="1" applyAlignment="1">
      <alignment horizontal="right" vertical="top"/>
    </xf>
    <xf numFmtId="44" fontId="18" fillId="6" borderId="44" xfId="3" applyFont="1" applyFill="1" applyBorder="1" applyAlignment="1">
      <alignment horizontal="left" vertical="top"/>
    </xf>
    <xf numFmtId="0" fontId="22" fillId="0" borderId="45" xfId="0" applyFont="1" applyBorder="1" applyAlignment="1">
      <alignment vertical="center"/>
    </xf>
    <xf numFmtId="44" fontId="20" fillId="2" borderId="0" xfId="0" applyNumberFormat="1" applyFont="1" applyFill="1"/>
    <xf numFmtId="44" fontId="20" fillId="2" borderId="51" xfId="0" applyNumberFormat="1" applyFont="1" applyFill="1" applyBorder="1"/>
    <xf numFmtId="44" fontId="20" fillId="2" borderId="45" xfId="0" applyNumberFormat="1" applyFont="1" applyFill="1" applyBorder="1"/>
    <xf numFmtId="44" fontId="0" fillId="0" borderId="45" xfId="0" applyNumberFormat="1" applyBorder="1"/>
    <xf numFmtId="0" fontId="22" fillId="0" borderId="55" xfId="0" applyFont="1" applyBorder="1" applyAlignment="1">
      <alignment vertical="center"/>
    </xf>
    <xf numFmtId="44" fontId="22" fillId="2" borderId="55" xfId="0" applyNumberFormat="1" applyFont="1" applyFill="1" applyBorder="1"/>
    <xf numFmtId="0" fontId="21" fillId="5" borderId="65" xfId="0" applyFont="1" applyFill="1" applyBorder="1" applyAlignment="1">
      <alignment horizontal="center" vertical="center"/>
    </xf>
    <xf numFmtId="44" fontId="21" fillId="5" borderId="65" xfId="0" applyNumberFormat="1" applyFont="1" applyFill="1" applyBorder="1" applyAlignment="1">
      <alignment horizontal="center" vertical="center"/>
    </xf>
    <xf numFmtId="0" fontId="20" fillId="0" borderId="54" xfId="0" applyFont="1" applyBorder="1" applyAlignment="1">
      <alignment vertical="center"/>
    </xf>
    <xf numFmtId="44" fontId="0" fillId="0" borderId="54" xfId="0" applyNumberFormat="1" applyBorder="1"/>
    <xf numFmtId="44" fontId="20" fillId="2" borderId="54" xfId="0" applyNumberFormat="1" applyFont="1" applyFill="1" applyBorder="1"/>
    <xf numFmtId="0" fontId="22" fillId="6" borderId="7" xfId="0" applyFont="1" applyFill="1" applyBorder="1" applyAlignment="1">
      <alignment vertical="center"/>
    </xf>
    <xf numFmtId="44" fontId="0" fillId="6" borderId="7" xfId="0" applyNumberFormat="1" applyFill="1" applyBorder="1"/>
    <xf numFmtId="44" fontId="20" fillId="6" borderId="7" xfId="0" applyNumberFormat="1" applyFont="1" applyFill="1" applyBorder="1"/>
    <xf numFmtId="44" fontId="1" fillId="0" borderId="55" xfId="0" applyNumberFormat="1" applyFont="1" applyBorder="1"/>
    <xf numFmtId="0" fontId="20" fillId="7" borderId="66" xfId="0" applyFont="1" applyFill="1" applyBorder="1" applyAlignment="1">
      <alignment vertical="center"/>
    </xf>
    <xf numFmtId="44" fontId="0" fillId="7" borderId="66" xfId="0" applyNumberFormat="1" applyFill="1" applyBorder="1"/>
    <xf numFmtId="0" fontId="20" fillId="7" borderId="7" xfId="0" applyFont="1" applyFill="1" applyBorder="1" applyAlignment="1">
      <alignment vertical="center"/>
    </xf>
    <xf numFmtId="44" fontId="0" fillId="7" borderId="7" xfId="0" applyNumberFormat="1" applyFill="1" applyBorder="1"/>
    <xf numFmtId="0" fontId="39" fillId="2" borderId="0" xfId="2" applyFont="1" applyFill="1"/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8" fillId="5" borderId="30" xfId="0" applyFont="1" applyFill="1" applyBorder="1" applyAlignment="1">
      <alignment horizontal="left"/>
    </xf>
    <xf numFmtId="0" fontId="28" fillId="5" borderId="10" xfId="0" applyFont="1" applyFill="1" applyBorder="1" applyAlignment="1">
      <alignment horizontal="left"/>
    </xf>
    <xf numFmtId="0" fontId="28" fillId="5" borderId="11" xfId="0" applyFont="1" applyFill="1" applyBorder="1" applyAlignment="1">
      <alignment horizontal="left"/>
    </xf>
    <xf numFmtId="0" fontId="12" fillId="5" borderId="37" xfId="2" applyFont="1" applyFill="1" applyBorder="1" applyAlignment="1">
      <alignment horizontal="center" vertical="center"/>
    </xf>
    <xf numFmtId="0" fontId="12" fillId="5" borderId="31" xfId="2" applyFont="1" applyFill="1" applyBorder="1" applyAlignment="1">
      <alignment horizontal="center" vertical="center"/>
    </xf>
    <xf numFmtId="0" fontId="12" fillId="5" borderId="32" xfId="2" applyFont="1" applyFill="1" applyBorder="1" applyAlignment="1">
      <alignment horizontal="center" vertical="center"/>
    </xf>
    <xf numFmtId="0" fontId="18" fillId="6" borderId="27" xfId="2" applyFont="1" applyFill="1" applyBorder="1" applyAlignment="1">
      <alignment horizontal="left" vertical="top"/>
    </xf>
    <xf numFmtId="0" fontId="18" fillId="6" borderId="28" xfId="2" applyFont="1" applyFill="1" applyBorder="1" applyAlignment="1">
      <alignment horizontal="left" vertical="top"/>
    </xf>
    <xf numFmtId="0" fontId="18" fillId="6" borderId="29" xfId="2" applyFont="1" applyFill="1" applyBorder="1" applyAlignment="1">
      <alignment horizontal="left" vertical="top"/>
    </xf>
    <xf numFmtId="0" fontId="18" fillId="6" borderId="17" xfId="2" applyFont="1" applyFill="1" applyBorder="1" applyAlignment="1">
      <alignment horizontal="left" vertical="top"/>
    </xf>
    <xf numFmtId="0" fontId="18" fillId="6" borderId="1" xfId="2" applyFont="1" applyFill="1" applyBorder="1" applyAlignment="1">
      <alignment horizontal="left" vertical="top"/>
    </xf>
    <xf numFmtId="0" fontId="18" fillId="6" borderId="18" xfId="2" applyFont="1" applyFill="1" applyBorder="1" applyAlignment="1">
      <alignment horizontal="left" vertical="top"/>
    </xf>
    <xf numFmtId="0" fontId="9" fillId="2" borderId="17" xfId="2" applyFont="1" applyFill="1" applyBorder="1" applyAlignment="1">
      <alignment horizontal="left" vertical="top"/>
    </xf>
    <xf numFmtId="0" fontId="9" fillId="2" borderId="1" xfId="2" applyFont="1" applyFill="1" applyBorder="1" applyAlignment="1">
      <alignment horizontal="left" vertical="top"/>
    </xf>
    <xf numFmtId="0" fontId="9" fillId="2" borderId="18" xfId="2" applyFont="1" applyFill="1" applyBorder="1" applyAlignment="1">
      <alignment horizontal="left" vertical="top"/>
    </xf>
    <xf numFmtId="0" fontId="16" fillId="2" borderId="17" xfId="2" applyFont="1" applyFill="1" applyBorder="1" applyAlignment="1">
      <alignment horizontal="left" vertical="top"/>
    </xf>
    <xf numFmtId="0" fontId="16" fillId="2" borderId="1" xfId="2" applyFont="1" applyFill="1" applyBorder="1" applyAlignment="1">
      <alignment horizontal="left" vertical="top"/>
    </xf>
    <xf numFmtId="0" fontId="16" fillId="2" borderId="18" xfId="2" applyFont="1" applyFill="1" applyBorder="1" applyAlignment="1">
      <alignment horizontal="left" vertical="top"/>
    </xf>
    <xf numFmtId="0" fontId="18" fillId="6" borderId="19" xfId="2" applyFont="1" applyFill="1" applyBorder="1" applyAlignment="1">
      <alignment horizontal="left" vertical="top"/>
    </xf>
    <xf numFmtId="0" fontId="18" fillId="6" borderId="2" xfId="2" applyFont="1" applyFill="1" applyBorder="1" applyAlignment="1">
      <alignment horizontal="left" vertical="top"/>
    </xf>
    <xf numFmtId="0" fontId="18" fillId="6" borderId="43" xfId="2" applyFont="1" applyFill="1" applyBorder="1" applyAlignment="1">
      <alignment horizontal="left" vertical="top"/>
    </xf>
    <xf numFmtId="0" fontId="29" fillId="2" borderId="0" xfId="2" applyFont="1" applyFill="1" applyAlignment="1">
      <alignment horizontal="center"/>
    </xf>
    <xf numFmtId="0" fontId="9" fillId="2" borderId="34" xfId="2" applyFont="1" applyFill="1" applyBorder="1" applyAlignment="1">
      <alignment horizontal="left" vertical="top"/>
    </xf>
    <xf numFmtId="0" fontId="9" fillId="2" borderId="35" xfId="2" applyFont="1" applyFill="1" applyBorder="1" applyAlignment="1">
      <alignment horizontal="left" vertical="top"/>
    </xf>
    <xf numFmtId="0" fontId="9" fillId="2" borderId="36" xfId="2" applyFont="1" applyFill="1" applyBorder="1" applyAlignment="1">
      <alignment horizontal="left" vertical="top"/>
    </xf>
    <xf numFmtId="0" fontId="10" fillId="2" borderId="0" xfId="2" applyFont="1" applyFill="1" applyAlignment="1">
      <alignment horizontal="center"/>
    </xf>
    <xf numFmtId="0" fontId="10" fillId="2" borderId="0" xfId="1" applyFont="1" applyFill="1" applyBorder="1" applyAlignment="1">
      <alignment horizontal="center" vertical="top"/>
    </xf>
    <xf numFmtId="0" fontId="12" fillId="5" borderId="8" xfId="1" applyFont="1" applyFill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0" fontId="15" fillId="7" borderId="38" xfId="1" applyFont="1" applyFill="1" applyBorder="1" applyAlignment="1">
      <alignment horizontal="left" vertical="top"/>
    </xf>
    <xf numFmtId="0" fontId="15" fillId="7" borderId="39" xfId="1" applyFont="1" applyFill="1" applyBorder="1" applyAlignment="1">
      <alignment horizontal="left" vertical="top"/>
    </xf>
    <xf numFmtId="0" fontId="15" fillId="7" borderId="40" xfId="1" applyFont="1" applyFill="1" applyBorder="1" applyAlignment="1">
      <alignment horizontal="left" vertical="top"/>
    </xf>
    <xf numFmtId="0" fontId="15" fillId="7" borderId="13" xfId="1" applyFont="1" applyFill="1" applyBorder="1" applyAlignment="1">
      <alignment horizontal="left" vertical="top"/>
    </xf>
    <xf numFmtId="0" fontId="15" fillId="7" borderId="5" xfId="1" applyFont="1" applyFill="1" applyBorder="1" applyAlignment="1">
      <alignment horizontal="left" vertical="top"/>
    </xf>
    <xf numFmtId="0" fontId="15" fillId="7" borderId="14" xfId="1" applyFont="1" applyFill="1" applyBorder="1" applyAlignment="1">
      <alignment horizontal="left" vertical="top"/>
    </xf>
    <xf numFmtId="0" fontId="18" fillId="2" borderId="15" xfId="1" applyFont="1" applyFill="1" applyBorder="1" applyAlignment="1">
      <alignment horizontal="left" vertical="top"/>
    </xf>
    <xf numFmtId="0" fontId="18" fillId="2" borderId="6" xfId="1" applyFont="1" applyFill="1" applyBorder="1" applyAlignment="1">
      <alignment horizontal="left" vertical="top"/>
    </xf>
    <xf numFmtId="0" fontId="18" fillId="2" borderId="16" xfId="1" applyFont="1" applyFill="1" applyBorder="1" applyAlignment="1">
      <alignment horizontal="left" vertical="top"/>
    </xf>
    <xf numFmtId="0" fontId="16" fillId="2" borderId="17" xfId="1" applyFont="1" applyFill="1" applyBorder="1" applyAlignment="1">
      <alignment horizontal="left" vertical="top"/>
    </xf>
    <xf numFmtId="0" fontId="16" fillId="2" borderId="1" xfId="1" applyFont="1" applyFill="1" applyBorder="1" applyAlignment="1">
      <alignment horizontal="left" vertical="top"/>
    </xf>
    <xf numFmtId="0" fontId="16" fillId="2" borderId="18" xfId="1" applyFont="1" applyFill="1" applyBorder="1" applyAlignment="1">
      <alignment horizontal="left" vertical="top"/>
    </xf>
    <xf numFmtId="0" fontId="18" fillId="2" borderId="17" xfId="1" applyFont="1" applyFill="1" applyBorder="1" applyAlignment="1">
      <alignment horizontal="left" vertical="top"/>
    </xf>
    <xf numFmtId="0" fontId="18" fillId="2" borderId="1" xfId="1" applyFont="1" applyFill="1" applyBorder="1" applyAlignment="1">
      <alignment horizontal="left" vertical="top"/>
    </xf>
    <xf numFmtId="0" fontId="18" fillId="2" borderId="18" xfId="1" applyFont="1" applyFill="1" applyBorder="1" applyAlignment="1">
      <alignment horizontal="left" vertical="top"/>
    </xf>
    <xf numFmtId="0" fontId="15" fillId="7" borderId="37" xfId="1" applyFont="1" applyFill="1" applyBorder="1" applyAlignment="1">
      <alignment horizontal="left" vertical="top"/>
    </xf>
    <xf numFmtId="0" fontId="15" fillId="7" borderId="31" xfId="1" applyFont="1" applyFill="1" applyBorder="1" applyAlignment="1">
      <alignment horizontal="left" vertical="top"/>
    </xf>
    <xf numFmtId="0" fontId="15" fillId="7" borderId="32" xfId="1" applyFont="1" applyFill="1" applyBorder="1" applyAlignment="1">
      <alignment horizontal="left" vertical="top"/>
    </xf>
    <xf numFmtId="0" fontId="18" fillId="2" borderId="27" xfId="1" applyFont="1" applyFill="1" applyBorder="1" applyAlignment="1">
      <alignment horizontal="left" vertical="top"/>
    </xf>
    <xf numFmtId="0" fontId="18" fillId="2" borderId="28" xfId="1" applyFont="1" applyFill="1" applyBorder="1" applyAlignment="1">
      <alignment horizontal="left" vertical="top"/>
    </xf>
    <xf numFmtId="0" fontId="18" fillId="2" borderId="29" xfId="1" applyFont="1" applyFill="1" applyBorder="1" applyAlignment="1">
      <alignment horizontal="left" vertical="top"/>
    </xf>
    <xf numFmtId="0" fontId="18" fillId="2" borderId="34" xfId="1" applyFont="1" applyFill="1" applyBorder="1" applyAlignment="1">
      <alignment horizontal="left" vertical="top"/>
    </xf>
    <xf numFmtId="0" fontId="18" fillId="2" borderId="35" xfId="1" applyFont="1" applyFill="1" applyBorder="1" applyAlignment="1">
      <alignment horizontal="left" vertical="top"/>
    </xf>
    <xf numFmtId="0" fontId="18" fillId="2" borderId="36" xfId="1" applyFont="1" applyFill="1" applyBorder="1" applyAlignment="1">
      <alignment horizontal="left" vertical="top"/>
    </xf>
    <xf numFmtId="0" fontId="17" fillId="5" borderId="30" xfId="1" applyFont="1" applyFill="1" applyBorder="1" applyAlignment="1">
      <alignment horizontal="left" vertical="top"/>
    </xf>
    <xf numFmtId="0" fontId="17" fillId="5" borderId="10" xfId="1" applyFont="1" applyFill="1" applyBorder="1" applyAlignment="1">
      <alignment horizontal="left" vertical="top"/>
    </xf>
    <xf numFmtId="0" fontId="17" fillId="5" borderId="11" xfId="1" applyFont="1" applyFill="1" applyBorder="1" applyAlignment="1">
      <alignment horizontal="left" vertical="top"/>
    </xf>
    <xf numFmtId="0" fontId="17" fillId="7" borderId="37" xfId="1" applyFont="1" applyFill="1" applyBorder="1" applyAlignment="1">
      <alignment horizontal="left" vertical="center"/>
    </xf>
    <xf numFmtId="0" fontId="17" fillId="7" borderId="31" xfId="1" applyFont="1" applyFill="1" applyBorder="1" applyAlignment="1">
      <alignment horizontal="left" vertical="center"/>
    </xf>
    <xf numFmtId="0" fontId="17" fillId="7" borderId="32" xfId="1" applyFont="1" applyFill="1" applyBorder="1" applyAlignment="1">
      <alignment horizontal="left" vertical="center"/>
    </xf>
    <xf numFmtId="0" fontId="15" fillId="7" borderId="15" xfId="1" applyFont="1" applyFill="1" applyBorder="1" applyAlignment="1">
      <alignment horizontal="left" vertical="top"/>
    </xf>
    <xf numFmtId="0" fontId="15" fillId="7" borderId="6" xfId="1" applyFont="1" applyFill="1" applyBorder="1" applyAlignment="1">
      <alignment horizontal="left" vertical="top"/>
    </xf>
    <xf numFmtId="0" fontId="15" fillId="7" borderId="16" xfId="1" applyFont="1" applyFill="1" applyBorder="1" applyAlignment="1">
      <alignment horizontal="left" vertical="top"/>
    </xf>
    <xf numFmtId="0" fontId="16" fillId="2" borderId="34" xfId="1" applyFont="1" applyFill="1" applyBorder="1" applyAlignment="1">
      <alignment horizontal="left" vertical="top"/>
    </xf>
    <xf numFmtId="0" fontId="16" fillId="2" borderId="35" xfId="1" applyFont="1" applyFill="1" applyBorder="1" applyAlignment="1">
      <alignment horizontal="left" vertical="top"/>
    </xf>
    <xf numFmtId="0" fontId="16" fillId="2" borderId="36" xfId="1" applyFont="1" applyFill="1" applyBorder="1" applyAlignment="1">
      <alignment horizontal="left" vertical="top"/>
    </xf>
    <xf numFmtId="0" fontId="19" fillId="5" borderId="30" xfId="1" applyFont="1" applyFill="1" applyBorder="1" applyAlignment="1">
      <alignment horizontal="left" vertical="top"/>
    </xf>
    <xf numFmtId="0" fontId="19" fillId="5" borderId="10" xfId="1" applyFont="1" applyFill="1" applyBorder="1" applyAlignment="1">
      <alignment horizontal="left" vertical="top"/>
    </xf>
    <xf numFmtId="0" fontId="19" fillId="5" borderId="11" xfId="1" applyFont="1" applyFill="1" applyBorder="1" applyAlignment="1">
      <alignment horizontal="left" vertical="top"/>
    </xf>
    <xf numFmtId="0" fontId="35" fillId="9" borderId="30" xfId="1" applyFont="1" applyFill="1" applyBorder="1" applyAlignment="1">
      <alignment horizontal="left"/>
    </xf>
    <xf numFmtId="0" fontId="35" fillId="9" borderId="11" xfId="1" applyFont="1" applyFill="1" applyBorder="1" applyAlignment="1">
      <alignment horizontal="left"/>
    </xf>
    <xf numFmtId="0" fontId="30" fillId="2" borderId="0" xfId="1" applyFont="1" applyFill="1" applyAlignment="1">
      <alignment horizontal="center"/>
    </xf>
    <xf numFmtId="0" fontId="17" fillId="2" borderId="0" xfId="1" applyFont="1" applyFill="1" applyBorder="1" applyAlignment="1">
      <alignment horizontal="center" vertical="top"/>
    </xf>
    <xf numFmtId="0" fontId="16" fillId="2" borderId="20" xfId="1" applyFont="1" applyFill="1" applyBorder="1" applyAlignment="1">
      <alignment horizontal="left" vertical="top"/>
    </xf>
    <xf numFmtId="0" fontId="16" fillId="2" borderId="3" xfId="1" applyFont="1" applyFill="1" applyBorder="1" applyAlignment="1">
      <alignment horizontal="left" vertical="top"/>
    </xf>
    <xf numFmtId="0" fontId="16" fillId="2" borderId="21" xfId="1" applyFont="1" applyFill="1" applyBorder="1" applyAlignment="1">
      <alignment horizontal="left" vertical="top"/>
    </xf>
    <xf numFmtId="0" fontId="19" fillId="7" borderId="22" xfId="1" applyFont="1" applyFill="1" applyBorder="1" applyAlignment="1">
      <alignment horizontal="left" vertical="center"/>
    </xf>
    <xf numFmtId="0" fontId="19" fillId="7" borderId="4" xfId="1" applyFont="1" applyFill="1" applyBorder="1" applyAlignment="1">
      <alignment horizontal="left" vertical="center"/>
    </xf>
    <xf numFmtId="0" fontId="19" fillId="7" borderId="41" xfId="1" applyFont="1" applyFill="1" applyBorder="1" applyAlignment="1">
      <alignment horizontal="left" vertical="center"/>
    </xf>
    <xf numFmtId="0" fontId="17" fillId="5" borderId="23" xfId="1" applyFont="1" applyFill="1" applyBorder="1" applyAlignment="1">
      <alignment horizontal="left"/>
    </xf>
    <xf numFmtId="0" fontId="17" fillId="5" borderId="24" xfId="1" applyFont="1" applyFill="1" applyBorder="1" applyAlignment="1">
      <alignment horizontal="left"/>
    </xf>
    <xf numFmtId="0" fontId="17" fillId="5" borderId="42" xfId="1" applyFont="1" applyFill="1" applyBorder="1" applyAlignment="1">
      <alignment horizontal="left"/>
    </xf>
    <xf numFmtId="0" fontId="16" fillId="2" borderId="13" xfId="1" applyFont="1" applyFill="1" applyBorder="1" applyAlignment="1">
      <alignment horizontal="left" vertical="top"/>
    </xf>
    <xf numFmtId="0" fontId="16" fillId="2" borderId="5" xfId="1" applyFont="1" applyFill="1" applyBorder="1" applyAlignment="1">
      <alignment horizontal="left" vertical="top"/>
    </xf>
    <xf numFmtId="0" fontId="16" fillId="2" borderId="14" xfId="1" applyFont="1" applyFill="1" applyBorder="1" applyAlignment="1">
      <alignment horizontal="left" vertical="top"/>
    </xf>
    <xf numFmtId="0" fontId="16" fillId="2" borderId="15" xfId="1" applyFont="1" applyFill="1" applyBorder="1" applyAlignment="1">
      <alignment horizontal="left" vertical="top"/>
    </xf>
    <xf numFmtId="0" fontId="16" fillId="2" borderId="6" xfId="1" applyFont="1" applyFill="1" applyBorder="1" applyAlignment="1">
      <alignment horizontal="left" vertical="top"/>
    </xf>
    <xf numFmtId="0" fontId="16" fillId="2" borderId="16" xfId="1" applyFont="1" applyFill="1" applyBorder="1" applyAlignment="1">
      <alignment horizontal="left" vertical="top"/>
    </xf>
    <xf numFmtId="0" fontId="14" fillId="2" borderId="33" xfId="1" applyFont="1" applyFill="1" applyBorder="1" applyAlignment="1">
      <alignment horizontal="center"/>
    </xf>
    <xf numFmtId="0" fontId="12" fillId="5" borderId="30" xfId="1" applyFont="1" applyFill="1" applyBorder="1" applyAlignment="1">
      <alignment horizontal="center"/>
    </xf>
    <xf numFmtId="0" fontId="12" fillId="5" borderId="10" xfId="1" applyFont="1" applyFill="1" applyBorder="1" applyAlignment="1">
      <alignment horizontal="center"/>
    </xf>
    <xf numFmtId="0" fontId="12" fillId="5" borderId="11" xfId="1" applyFont="1" applyFill="1" applyBorder="1" applyAlignment="1">
      <alignment horizontal="center"/>
    </xf>
    <xf numFmtId="0" fontId="18" fillId="6" borderId="38" xfId="1" applyFont="1" applyFill="1" applyBorder="1" applyAlignment="1">
      <alignment horizontal="left" vertical="top"/>
    </xf>
    <xf numFmtId="0" fontId="18" fillId="6" borderId="39" xfId="1" applyFont="1" applyFill="1" applyBorder="1" applyAlignment="1">
      <alignment horizontal="left" vertical="top"/>
    </xf>
    <xf numFmtId="0" fontId="18" fillId="6" borderId="40" xfId="1" applyFont="1" applyFill="1" applyBorder="1" applyAlignment="1">
      <alignment horizontal="left" vertical="top"/>
    </xf>
    <xf numFmtId="0" fontId="18" fillId="6" borderId="19" xfId="1" applyFont="1" applyFill="1" applyBorder="1" applyAlignment="1">
      <alignment horizontal="left" vertical="top"/>
    </xf>
    <xf numFmtId="0" fontId="18" fillId="6" borderId="2" xfId="1" applyFont="1" applyFill="1" applyBorder="1" applyAlignment="1">
      <alignment horizontal="left" vertical="top"/>
    </xf>
    <xf numFmtId="0" fontId="18" fillId="6" borderId="43" xfId="1" applyFont="1" applyFill="1" applyBorder="1" applyAlignment="1">
      <alignment horizontal="left" vertical="top"/>
    </xf>
    <xf numFmtId="0" fontId="18" fillId="6" borderId="17" xfId="1" applyFont="1" applyFill="1" applyBorder="1" applyAlignment="1">
      <alignment horizontal="left" vertical="top"/>
    </xf>
    <xf numFmtId="0" fontId="18" fillId="6" borderId="1" xfId="1" applyFont="1" applyFill="1" applyBorder="1" applyAlignment="1">
      <alignment horizontal="left" vertical="top"/>
    </xf>
    <xf numFmtId="0" fontId="18" fillId="6" borderId="18" xfId="1" applyFont="1" applyFill="1" applyBorder="1" applyAlignment="1">
      <alignment horizontal="left" vertical="top"/>
    </xf>
    <xf numFmtId="0" fontId="18" fillId="6" borderId="13" xfId="1" applyFont="1" applyFill="1" applyBorder="1" applyAlignment="1">
      <alignment horizontal="left" vertical="top"/>
    </xf>
    <xf numFmtId="0" fontId="18" fillId="6" borderId="5" xfId="1" applyFont="1" applyFill="1" applyBorder="1" applyAlignment="1">
      <alignment horizontal="left" vertical="top"/>
    </xf>
    <xf numFmtId="0" fontId="18" fillId="6" borderId="14" xfId="1" applyFont="1" applyFill="1" applyBorder="1" applyAlignment="1">
      <alignment horizontal="left" vertical="top"/>
    </xf>
    <xf numFmtId="0" fontId="16" fillId="2" borderId="13" xfId="1" applyFont="1" applyFill="1" applyBorder="1" applyAlignment="1">
      <alignment horizontal="left" vertical="top" wrapText="1"/>
    </xf>
    <xf numFmtId="0" fontId="16" fillId="2" borderId="5" xfId="1" applyFont="1" applyFill="1" applyBorder="1" applyAlignment="1">
      <alignment horizontal="left" vertical="top" wrapText="1"/>
    </xf>
    <xf numFmtId="0" fontId="16" fillId="2" borderId="14" xfId="1" applyFont="1" applyFill="1" applyBorder="1" applyAlignment="1">
      <alignment horizontal="left" vertical="top" wrapText="1"/>
    </xf>
    <xf numFmtId="0" fontId="11" fillId="2" borderId="0" xfId="1" applyFont="1" applyFill="1" applyBorder="1" applyAlignment="1">
      <alignment horizontal="left" vertical="top"/>
    </xf>
    <xf numFmtId="0" fontId="16" fillId="2" borderId="53" xfId="1" applyFont="1" applyFill="1" applyBorder="1" applyAlignment="1">
      <alignment horizontal="left" vertical="top"/>
    </xf>
    <xf numFmtId="0" fontId="16" fillId="2" borderId="25" xfId="1" applyFont="1" applyFill="1" applyBorder="1" applyAlignment="1">
      <alignment horizontal="left" vertical="top"/>
    </xf>
    <xf numFmtId="0" fontId="16" fillId="2" borderId="26" xfId="1" applyFont="1" applyFill="1" applyBorder="1" applyAlignment="1">
      <alignment horizontal="left" vertical="top"/>
    </xf>
    <xf numFmtId="0" fontId="29" fillId="2" borderId="0" xfId="1" applyFont="1" applyFill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0" fillId="2" borderId="58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22" fillId="2" borderId="66" xfId="0" applyFont="1" applyFill="1" applyBorder="1" applyAlignment="1">
      <alignment horizontal="center" vertical="center" wrapText="1"/>
    </xf>
    <xf numFmtId="44" fontId="20" fillId="2" borderId="58" xfId="3" applyFont="1" applyFill="1" applyBorder="1" applyAlignment="1">
      <alignment horizontal="center" vertical="center"/>
    </xf>
    <xf numFmtId="44" fontId="20" fillId="2" borderId="61" xfId="3" applyFont="1" applyFill="1" applyBorder="1" applyAlignment="1">
      <alignment horizontal="center" vertical="center"/>
    </xf>
    <xf numFmtId="44" fontId="31" fillId="2" borderId="65" xfId="0" applyNumberFormat="1" applyFont="1" applyFill="1" applyBorder="1" applyAlignment="1">
      <alignment horizontal="center" vertical="center"/>
    </xf>
    <xf numFmtId="44" fontId="31" fillId="2" borderId="66" xfId="0" applyNumberFormat="1" applyFont="1" applyFill="1" applyBorder="1" applyAlignment="1">
      <alignment horizontal="center" vertical="center"/>
    </xf>
    <xf numFmtId="0" fontId="20" fillId="2" borderId="5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44" fontId="20" fillId="2" borderId="57" xfId="3" applyFont="1" applyFill="1" applyBorder="1" applyAlignment="1">
      <alignment horizontal="left" vertical="center" wrapText="1"/>
    </xf>
    <xf numFmtId="44" fontId="20" fillId="2" borderId="33" xfId="3" applyFont="1" applyFill="1" applyBorder="1" applyAlignment="1">
      <alignment horizontal="left" vertical="center" wrapText="1"/>
    </xf>
    <xf numFmtId="44" fontId="20" fillId="2" borderId="58" xfId="0" applyNumberFormat="1" applyFont="1" applyFill="1" applyBorder="1" applyAlignment="1">
      <alignment horizontal="center" vertical="center"/>
    </xf>
    <xf numFmtId="0" fontId="20" fillId="2" borderId="61" xfId="0" applyFont="1" applyFill="1" applyBorder="1" applyAlignment="1">
      <alignment horizontal="center" vertical="center"/>
    </xf>
    <xf numFmtId="44" fontId="32" fillId="2" borderId="65" xfId="0" applyNumberFormat="1" applyFont="1" applyFill="1" applyBorder="1" applyAlignment="1">
      <alignment horizontal="center" vertical="center"/>
    </xf>
    <xf numFmtId="0" fontId="32" fillId="2" borderId="66" xfId="0" applyFont="1" applyFill="1" applyBorder="1" applyAlignment="1">
      <alignment horizontal="center" vertical="center"/>
    </xf>
    <xf numFmtId="44" fontId="20" fillId="2" borderId="57" xfId="3" applyFont="1" applyFill="1" applyBorder="1" applyAlignment="1">
      <alignment horizontal="center" vertical="center" wrapText="1"/>
    </xf>
    <xf numFmtId="44" fontId="20" fillId="2" borderId="33" xfId="3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26" fillId="5" borderId="67" xfId="0" applyFont="1" applyFill="1" applyBorder="1" applyAlignment="1">
      <alignment horizontal="center"/>
    </xf>
    <xf numFmtId="0" fontId="26" fillId="5" borderId="63" xfId="0" applyFont="1" applyFill="1" applyBorder="1" applyAlignment="1">
      <alignment horizontal="center"/>
    </xf>
    <xf numFmtId="0" fontId="26" fillId="5" borderId="64" xfId="0" applyFont="1" applyFill="1" applyBorder="1" applyAlignment="1">
      <alignment horizontal="center"/>
    </xf>
    <xf numFmtId="0" fontId="16" fillId="2" borderId="44" xfId="4" applyFont="1" applyFill="1" applyBorder="1" applyAlignment="1">
      <alignment horizontal="center" vertical="center"/>
    </xf>
    <xf numFmtId="0" fontId="16" fillId="2" borderId="55" xfId="4" applyFont="1" applyFill="1" applyBorder="1" applyAlignment="1">
      <alignment horizontal="center" vertical="center"/>
    </xf>
    <xf numFmtId="44" fontId="20" fillId="2" borderId="65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/>
    </xf>
    <xf numFmtId="44" fontId="32" fillId="2" borderId="66" xfId="0" applyNumberFormat="1" applyFont="1" applyFill="1" applyBorder="1" applyAlignment="1">
      <alignment horizontal="center" vertical="center"/>
    </xf>
    <xf numFmtId="44" fontId="20" fillId="2" borderId="65" xfId="3" applyFont="1" applyFill="1" applyBorder="1" applyAlignment="1">
      <alignment horizontal="right" vertical="center"/>
    </xf>
    <xf numFmtId="44" fontId="20" fillId="2" borderId="66" xfId="3" applyFont="1" applyFill="1" applyBorder="1" applyAlignment="1">
      <alignment horizontal="right" vertical="center"/>
    </xf>
    <xf numFmtId="44" fontId="32" fillId="2" borderId="65" xfId="3" applyNumberFormat="1" applyFont="1" applyFill="1" applyBorder="1" applyAlignment="1">
      <alignment horizontal="center" vertical="center"/>
    </xf>
    <xf numFmtId="44" fontId="32" fillId="2" borderId="66" xfId="3" applyNumberFormat="1" applyFont="1" applyFill="1" applyBorder="1" applyAlignment="1">
      <alignment horizontal="center" vertical="center"/>
    </xf>
    <xf numFmtId="0" fontId="20" fillId="2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2" fontId="20" fillId="2" borderId="70" xfId="0" applyNumberFormat="1" applyFont="1" applyFill="1" applyBorder="1" applyAlignment="1">
      <alignment horizontal="center" vertical="center" wrapText="1"/>
    </xf>
    <xf numFmtId="2" fontId="20" fillId="2" borderId="60" xfId="0" applyNumberFormat="1" applyFont="1" applyFill="1" applyBorder="1" applyAlignment="1">
      <alignment horizontal="center" vertical="center" wrapText="1"/>
    </xf>
    <xf numFmtId="1" fontId="20" fillId="2" borderId="65" xfId="0" applyNumberFormat="1" applyFont="1" applyFill="1" applyBorder="1" applyAlignment="1">
      <alignment horizontal="right" vertical="center"/>
    </xf>
    <xf numFmtId="1" fontId="20" fillId="2" borderId="66" xfId="0" applyNumberFormat="1" applyFont="1" applyFill="1" applyBorder="1" applyAlignment="1">
      <alignment horizontal="right" vertical="center"/>
    </xf>
    <xf numFmtId="1" fontId="32" fillId="2" borderId="65" xfId="0" applyNumberFormat="1" applyFont="1" applyFill="1" applyBorder="1" applyAlignment="1">
      <alignment horizontal="center" vertical="center"/>
    </xf>
    <xf numFmtId="1" fontId="32" fillId="2" borderId="66" xfId="0" applyNumberFormat="1" applyFont="1" applyFill="1" applyBorder="1" applyAlignment="1">
      <alignment horizontal="center" vertical="center"/>
    </xf>
    <xf numFmtId="0" fontId="20" fillId="2" borderId="70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2" fontId="20" fillId="2" borderId="65" xfId="0" applyNumberFormat="1" applyFont="1" applyFill="1" applyBorder="1" applyAlignment="1">
      <alignment horizontal="center" vertical="center"/>
    </xf>
    <xf numFmtId="2" fontId="20" fillId="2" borderId="66" xfId="0" applyNumberFormat="1" applyFont="1" applyFill="1" applyBorder="1" applyAlignment="1">
      <alignment horizontal="center" vertical="center"/>
    </xf>
    <xf numFmtId="2" fontId="32" fillId="2" borderId="65" xfId="0" applyNumberFormat="1" applyFont="1" applyFill="1" applyBorder="1" applyAlignment="1">
      <alignment horizontal="center" vertical="center"/>
    </xf>
    <xf numFmtId="44" fontId="32" fillId="2" borderId="65" xfId="3" applyFont="1" applyFill="1" applyBorder="1" applyAlignment="1">
      <alignment horizontal="center" vertical="center"/>
    </xf>
    <xf numFmtId="44" fontId="32" fillId="2" borderId="66" xfId="3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center" vertical="center"/>
    </xf>
    <xf numFmtId="0" fontId="26" fillId="5" borderId="12" xfId="0" applyFont="1" applyFill="1" applyBorder="1" applyAlignment="1">
      <alignment horizontal="center" vertical="center"/>
    </xf>
    <xf numFmtId="2" fontId="20" fillId="2" borderId="65" xfId="5" applyNumberFormat="1" applyFont="1" applyFill="1" applyBorder="1" applyAlignment="1">
      <alignment horizontal="center" vertical="center"/>
    </xf>
    <xf numFmtId="2" fontId="20" fillId="2" borderId="66" xfId="5" applyNumberFormat="1" applyFont="1" applyFill="1" applyBorder="1" applyAlignment="1">
      <alignment horizontal="center" vertical="center"/>
    </xf>
    <xf numFmtId="2" fontId="33" fillId="2" borderId="65" xfId="5" applyNumberFormat="1" applyFont="1" applyFill="1" applyBorder="1" applyAlignment="1">
      <alignment horizontal="center" vertical="center"/>
    </xf>
    <xf numFmtId="2" fontId="33" fillId="2" borderId="66" xfId="5" applyNumberFormat="1" applyFont="1" applyFill="1" applyBorder="1" applyAlignment="1">
      <alignment horizontal="center" vertical="center"/>
    </xf>
    <xf numFmtId="9" fontId="20" fillId="2" borderId="70" xfId="5" applyFont="1" applyFill="1" applyBorder="1" applyAlignment="1">
      <alignment horizontal="center" vertical="center" wrapText="1"/>
    </xf>
    <xf numFmtId="9" fontId="20" fillId="2" borderId="60" xfId="5" applyFont="1" applyFill="1" applyBorder="1" applyAlignment="1">
      <alignment horizontal="center" vertical="center" wrapText="1"/>
    </xf>
    <xf numFmtId="2" fontId="33" fillId="2" borderId="65" xfId="0" applyNumberFormat="1" applyFont="1" applyFill="1" applyBorder="1" applyAlignment="1">
      <alignment horizontal="center" vertical="center"/>
    </xf>
    <xf numFmtId="0" fontId="33" fillId="2" borderId="66" xfId="0" applyFont="1" applyFill="1" applyBorder="1" applyAlignment="1">
      <alignment horizontal="center" vertical="center"/>
    </xf>
    <xf numFmtId="2" fontId="32" fillId="2" borderId="66" xfId="0" applyNumberFormat="1" applyFont="1" applyFill="1" applyBorder="1" applyAlignment="1">
      <alignment horizontal="center" vertical="center"/>
    </xf>
  </cellXfs>
  <cellStyles count="6">
    <cellStyle name="Moneda" xfId="3" builtinId="4"/>
    <cellStyle name="Normal" xfId="0" builtinId="0"/>
    <cellStyle name="Normal 2" xfId="1"/>
    <cellStyle name="Normal 2 2" xfId="2"/>
    <cellStyle name="Normal 4" xfId="4"/>
    <cellStyle name="Porcentaje" xfId="5" builtinId="5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CFFFF"/>
      <color rgb="FFAD0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ACTIVIDAD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RENTABILIDAD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OLVENCIA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OLVENCIA!A1"/><Relationship Id="rId3" Type="http://schemas.openxmlformats.org/officeDocument/2006/relationships/hyperlink" Target="#'PLAN DE CUENTAS '!A1"/><Relationship Id="rId7" Type="http://schemas.openxmlformats.org/officeDocument/2006/relationships/hyperlink" Target="#ACTIVIDAD!A1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hyperlink" Target="#LIQUIDEZ!A1"/><Relationship Id="rId11" Type="http://schemas.openxmlformats.org/officeDocument/2006/relationships/hyperlink" Target="#'DATOS EMPRESA'!A1"/><Relationship Id="rId5" Type="http://schemas.openxmlformats.org/officeDocument/2006/relationships/hyperlink" Target="#'E. DE RESULTADOS'!A1"/><Relationship Id="rId10" Type="http://schemas.openxmlformats.org/officeDocument/2006/relationships/hyperlink" Target="#'FLUJO DE EFECTIVO'!A1"/><Relationship Id="rId4" Type="http://schemas.openxmlformats.org/officeDocument/2006/relationships/hyperlink" Target="#'E. DE SITUACI&#211;N FINANCIERA'!A1"/><Relationship Id="rId9" Type="http://schemas.openxmlformats.org/officeDocument/2006/relationships/hyperlink" Target="#RENTABILIDAD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5" Type="http://schemas.openxmlformats.org/officeDocument/2006/relationships/image" Target="../media/image6.jpeg"/><Relationship Id="rId4" Type="http://schemas.openxmlformats.org/officeDocument/2006/relationships/hyperlink" Target="#'PLAN DE CUENTAS 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DATOS EMPRESA'!A1"/><Relationship Id="rId2" Type="http://schemas.openxmlformats.org/officeDocument/2006/relationships/image" Target="../media/image4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'E. DE SITUACI&#211;N FINANCIERA'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LAN DE CUENTAS '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'E. DE RESULTADOS'!A1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E. DE SITUACI&#211;N FINANCIERA'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'FLUJO DE EFECTIVO'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6.jpeg"/><Relationship Id="rId6" Type="http://schemas.openxmlformats.org/officeDocument/2006/relationships/hyperlink" Target="#LIQUIDEZ!A1"/><Relationship Id="rId5" Type="http://schemas.openxmlformats.org/officeDocument/2006/relationships/image" Target="../media/image5.png"/><Relationship Id="rId4" Type="http://schemas.openxmlformats.org/officeDocument/2006/relationships/hyperlink" Target="#'E. DE RESULTAD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FLUJO DE EFECTIVO'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ACTIVIDAD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LIQUIDEZ!A1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6" Type="http://schemas.openxmlformats.org/officeDocument/2006/relationships/image" Target="../media/image6.jpeg"/><Relationship Id="rId5" Type="http://schemas.openxmlformats.org/officeDocument/2006/relationships/hyperlink" Target="#SOLVENCIA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18977</xdr:colOff>
      <xdr:row>1</xdr:row>
      <xdr:rowOff>99407</xdr:rowOff>
    </xdr:from>
    <xdr:to>
      <xdr:col>6</xdr:col>
      <xdr:colOff>398533</xdr:colOff>
      <xdr:row>6</xdr:row>
      <xdr:rowOff>191584</xdr:rowOff>
    </xdr:to>
    <xdr:pic>
      <xdr:nvPicPr>
        <xdr:cNvPr id="7" name="Imagen 6" descr="C:\Users\Usuario\Desktop\Aula virtual_GRF_3721\E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690" y="295510"/>
          <a:ext cx="1135953" cy="10726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276087</xdr:colOff>
      <xdr:row>18</xdr:row>
      <xdr:rowOff>165652</xdr:rowOff>
    </xdr:from>
    <xdr:to>
      <xdr:col>10</xdr:col>
      <xdr:colOff>624797</xdr:colOff>
      <xdr:row>22</xdr:row>
      <xdr:rowOff>116412</xdr:rowOff>
    </xdr:to>
    <xdr:pic>
      <xdr:nvPicPr>
        <xdr:cNvPr id="8" name="Imagen 7" descr="Resultado de imagen para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4674" y="5190435"/>
          <a:ext cx="707623" cy="72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5</xdr:row>
      <xdr:rowOff>333375</xdr:rowOff>
    </xdr:from>
    <xdr:to>
      <xdr:col>2</xdr:col>
      <xdr:colOff>1800225</xdr:colOff>
      <xdr:row>5</xdr:row>
      <xdr:rowOff>333375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CxnSpPr/>
      </xdr:nvCxnSpPr>
      <xdr:spPr>
        <a:xfrm>
          <a:off x="2352675" y="1162050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7</xdr:row>
      <xdr:rowOff>333375</xdr:rowOff>
    </xdr:from>
    <xdr:to>
      <xdr:col>2</xdr:col>
      <xdr:colOff>1800225</xdr:colOff>
      <xdr:row>7</xdr:row>
      <xdr:rowOff>333375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CxnSpPr/>
      </xdr:nvCxnSpPr>
      <xdr:spPr>
        <a:xfrm>
          <a:off x="2352675" y="195262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9</xdr:row>
      <xdr:rowOff>333375</xdr:rowOff>
    </xdr:from>
    <xdr:to>
      <xdr:col>2</xdr:col>
      <xdr:colOff>1800225</xdr:colOff>
      <xdr:row>9</xdr:row>
      <xdr:rowOff>333375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CxnSpPr/>
      </xdr:nvCxnSpPr>
      <xdr:spPr>
        <a:xfrm>
          <a:off x="2352675" y="27717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7</xdr:row>
      <xdr:rowOff>333375</xdr:rowOff>
    </xdr:from>
    <xdr:to>
      <xdr:col>2</xdr:col>
      <xdr:colOff>1800225</xdr:colOff>
      <xdr:row>7</xdr:row>
      <xdr:rowOff>333375</xdr:rowOff>
    </xdr:to>
    <xdr:cxnSp macro="">
      <xdr:nvCxnSpPr>
        <xdr:cNvPr id="5" name="5 Conector rect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CxnSpPr/>
      </xdr:nvCxnSpPr>
      <xdr:spPr>
        <a:xfrm>
          <a:off x="2352675" y="195262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123754</xdr:colOff>
      <xdr:row>3</xdr:row>
      <xdr:rowOff>133350</xdr:rowOff>
    </xdr:from>
    <xdr:to>
      <xdr:col>10</xdr:col>
      <xdr:colOff>71686</xdr:colOff>
      <xdr:row>5</xdr:row>
      <xdr:rowOff>346267</xdr:rowOff>
    </xdr:to>
    <xdr:pic>
      <xdr:nvPicPr>
        <xdr:cNvPr id="6" name="Imagen 5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354" y="533400"/>
          <a:ext cx="709932" cy="71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3</xdr:row>
      <xdr:rowOff>133350</xdr:rowOff>
    </xdr:from>
    <xdr:to>
      <xdr:col>9</xdr:col>
      <xdr:colOff>107013</xdr:colOff>
      <xdr:row>6</xdr:row>
      <xdr:rowOff>15757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25050" y="533400"/>
          <a:ext cx="697563" cy="765057"/>
        </a:xfrm>
        <a:prstGeom prst="rect">
          <a:avLst/>
        </a:prstGeom>
      </xdr:spPr>
    </xdr:pic>
    <xdr:clientData/>
  </xdr:twoCellAnchor>
  <xdr:twoCellAnchor editAs="oneCell">
    <xdr:from>
      <xdr:col>10</xdr:col>
      <xdr:colOff>78592</xdr:colOff>
      <xdr:row>3</xdr:row>
      <xdr:rowOff>133350</xdr:rowOff>
    </xdr:from>
    <xdr:to>
      <xdr:col>11</xdr:col>
      <xdr:colOff>80598</xdr:colOff>
      <xdr:row>6</xdr:row>
      <xdr:rowOff>15757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1356192" y="533400"/>
          <a:ext cx="764006" cy="765057"/>
        </a:xfrm>
        <a:prstGeom prst="rect">
          <a:avLst/>
        </a:prstGeom>
      </xdr:spPr>
    </xdr:pic>
    <xdr:clientData/>
  </xdr:twoCellAnchor>
  <xdr:twoCellAnchor editAs="oneCell">
    <xdr:from>
      <xdr:col>8</xdr:col>
      <xdr:colOff>292100</xdr:colOff>
      <xdr:row>1</xdr:row>
      <xdr:rowOff>133350</xdr:rowOff>
    </xdr:from>
    <xdr:to>
      <xdr:col>11</xdr:col>
      <xdr:colOff>25399</xdr:colOff>
      <xdr:row>3</xdr:row>
      <xdr:rowOff>142875</xdr:rowOff>
    </xdr:to>
    <xdr:pic>
      <xdr:nvPicPr>
        <xdr:cNvPr id="9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1849100" y="882650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60325</xdr:colOff>
      <xdr:row>5</xdr:row>
      <xdr:rowOff>346075</xdr:rowOff>
    </xdr:from>
    <xdr:to>
      <xdr:col>2</xdr:col>
      <xdr:colOff>1660525</xdr:colOff>
      <xdr:row>5</xdr:row>
      <xdr:rowOff>346075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CxnSpPr/>
      </xdr:nvCxnSpPr>
      <xdr:spPr>
        <a:xfrm>
          <a:off x="4149725" y="23145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</xdr:colOff>
      <xdr:row>7</xdr:row>
      <xdr:rowOff>346075</xdr:rowOff>
    </xdr:from>
    <xdr:to>
      <xdr:col>2</xdr:col>
      <xdr:colOff>1660525</xdr:colOff>
      <xdr:row>7</xdr:row>
      <xdr:rowOff>346075</xdr:rowOff>
    </xdr:to>
    <xdr:cxnSp macro="">
      <xdr:nvCxnSpPr>
        <xdr:cNvPr id="6" name="5 Conector rect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CxnSpPr/>
      </xdr:nvCxnSpPr>
      <xdr:spPr>
        <a:xfrm>
          <a:off x="4149725" y="31019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</xdr:colOff>
      <xdr:row>9</xdr:row>
      <xdr:rowOff>346075</xdr:rowOff>
    </xdr:from>
    <xdr:to>
      <xdr:col>2</xdr:col>
      <xdr:colOff>1660525</xdr:colOff>
      <xdr:row>9</xdr:row>
      <xdr:rowOff>346075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CxnSpPr/>
      </xdr:nvCxnSpPr>
      <xdr:spPr>
        <a:xfrm>
          <a:off x="4149725" y="39274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60325</xdr:colOff>
      <xdr:row>11</xdr:row>
      <xdr:rowOff>346075</xdr:rowOff>
    </xdr:from>
    <xdr:to>
      <xdr:col>2</xdr:col>
      <xdr:colOff>1660525</xdr:colOff>
      <xdr:row>11</xdr:row>
      <xdr:rowOff>346075</xdr:rowOff>
    </xdr:to>
    <xdr:cxnSp macro="">
      <xdr:nvCxnSpPr>
        <xdr:cNvPr id="9" name="8 Conector rect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CxnSpPr/>
      </xdr:nvCxnSpPr>
      <xdr:spPr>
        <a:xfrm>
          <a:off x="4149725" y="49307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536504</xdr:colOff>
      <xdr:row>2</xdr:row>
      <xdr:rowOff>314325</xdr:rowOff>
    </xdr:from>
    <xdr:to>
      <xdr:col>10</xdr:col>
      <xdr:colOff>484436</xdr:colOff>
      <xdr:row>5</xdr:row>
      <xdr:rowOff>171642</xdr:rowOff>
    </xdr:to>
    <xdr:pic>
      <xdr:nvPicPr>
        <xdr:cNvPr id="10" name="Imagen 5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404" y="1419225"/>
          <a:ext cx="709932" cy="72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584200</xdr:colOff>
      <xdr:row>2</xdr:row>
      <xdr:rowOff>314325</xdr:rowOff>
    </xdr:from>
    <xdr:to>
      <xdr:col>9</xdr:col>
      <xdr:colOff>519763</xdr:colOff>
      <xdr:row>5</xdr:row>
      <xdr:rowOff>222132</xdr:rowOff>
    </xdr:to>
    <xdr:pic>
      <xdr:nvPicPr>
        <xdr:cNvPr id="11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22100" y="1419225"/>
          <a:ext cx="697563" cy="771407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638175</xdr:rowOff>
    </xdr:from>
    <xdr:to>
      <xdr:col>11</xdr:col>
      <xdr:colOff>76199</xdr:colOff>
      <xdr:row>2</xdr:row>
      <xdr:rowOff>254000</xdr:rowOff>
    </xdr:to>
    <xdr:pic>
      <xdr:nvPicPr>
        <xdr:cNvPr id="13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1480800" y="638175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111075</xdr:colOff>
      <xdr:row>1</xdr:row>
      <xdr:rowOff>95926</xdr:rowOff>
    </xdr:from>
    <xdr:to>
      <xdr:col>10</xdr:col>
      <xdr:colOff>613473</xdr:colOff>
      <xdr:row>32</xdr:row>
      <xdr:rowOff>44646</xdr:rowOff>
    </xdr:to>
    <xdr:pic>
      <xdr:nvPicPr>
        <xdr:cNvPr id="9" name="Imagen 8" descr="Resultado de imagen para contabilidad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668" y="289655"/>
          <a:ext cx="7331339" cy="5954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694195</xdr:colOff>
      <xdr:row>1</xdr:row>
      <xdr:rowOff>177585</xdr:rowOff>
    </xdr:from>
    <xdr:to>
      <xdr:col>8</xdr:col>
      <xdr:colOff>64576</xdr:colOff>
      <xdr:row>5</xdr:row>
      <xdr:rowOff>145297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2502331" y="371314"/>
          <a:ext cx="3164237" cy="742627"/>
        </a:xfrm>
        <a:prstGeom prst="rect">
          <a:avLst/>
        </a:prstGeom>
        <a:ln w="57150">
          <a:solidFill>
            <a:schemeClr val="tx1"/>
          </a:solidFill>
          <a:prstDash val="sysDash"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3600">
              <a:latin typeface="Arial Black" panose="020B0A04020102020204" pitchFamily="34" charset="0"/>
            </a:rPr>
            <a:t>ÍNDICE</a:t>
          </a:r>
        </a:p>
      </xdr:txBody>
    </xdr:sp>
    <xdr:clientData/>
  </xdr:twoCellAnchor>
  <xdr:twoCellAnchor>
    <xdr:from>
      <xdr:col>1</xdr:col>
      <xdr:colOff>581188</xdr:colOff>
      <xdr:row>9</xdr:row>
      <xdr:rowOff>193728</xdr:rowOff>
    </xdr:from>
    <xdr:to>
      <xdr:col>4</xdr:col>
      <xdr:colOff>597813</xdr:colOff>
      <xdr:row>14</xdr:row>
      <xdr:rowOff>80720</xdr:rowOff>
    </xdr:to>
    <xdr:sp macro="" textlink="">
      <xdr:nvSpPr>
        <xdr:cNvPr id="11" name="Preparació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871781" y="1937287"/>
          <a:ext cx="2292939" cy="855636"/>
        </a:xfrm>
        <a:prstGeom prst="flowChartPreparation">
          <a:avLst/>
        </a:prstGeom>
        <a:solidFill>
          <a:schemeClr val="accent4">
            <a:lumMod val="60000"/>
            <a:lumOff val="4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PLAN</a:t>
          </a:r>
          <a:r>
            <a:rPr lang="es-EC" sz="12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DE CUENTAS</a:t>
          </a:r>
          <a:endParaRPr lang="es-EC" sz="12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556002</xdr:colOff>
      <xdr:row>15</xdr:row>
      <xdr:rowOff>168543</xdr:rowOff>
    </xdr:from>
    <xdr:to>
      <xdr:col>4</xdr:col>
      <xdr:colOff>577955</xdr:colOff>
      <xdr:row>20</xdr:row>
      <xdr:rowOff>55535</xdr:rowOff>
    </xdr:to>
    <xdr:sp macro="" textlink="">
      <xdr:nvSpPr>
        <xdr:cNvPr id="14" name="Preparació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846595" y="3074475"/>
          <a:ext cx="2298267" cy="855636"/>
        </a:xfrm>
        <a:prstGeom prst="flowChartPreparation">
          <a:avLst/>
        </a:prstGeom>
        <a:solidFill>
          <a:schemeClr val="tx2">
            <a:lumMod val="20000"/>
            <a:lumOff val="8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ESTADO DE</a:t>
          </a:r>
          <a:r>
            <a:rPr lang="es-EC" sz="12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SITUACIÓN FINANCIERA</a:t>
          </a:r>
          <a:endParaRPr lang="es-EC" sz="12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</xdr:col>
      <xdr:colOff>466241</xdr:colOff>
      <xdr:row>21</xdr:row>
      <xdr:rowOff>46495</xdr:rowOff>
    </xdr:from>
    <xdr:to>
      <xdr:col>4</xdr:col>
      <xdr:colOff>488194</xdr:colOff>
      <xdr:row>25</xdr:row>
      <xdr:rowOff>127216</xdr:rowOff>
    </xdr:to>
    <xdr:sp macro="" textlink="">
      <xdr:nvSpPr>
        <xdr:cNvPr id="15" name="Preparación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756834" y="4114800"/>
          <a:ext cx="2298267" cy="855636"/>
        </a:xfrm>
        <a:prstGeom prst="flowChartPreparation">
          <a:avLst/>
        </a:prstGeom>
        <a:solidFill>
          <a:schemeClr val="accent4">
            <a:lumMod val="60000"/>
            <a:lumOff val="4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ESTADO DE</a:t>
          </a:r>
          <a:r>
            <a:rPr lang="es-EC" sz="12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RESULTADOS</a:t>
          </a:r>
          <a:endParaRPr lang="es-EC" sz="12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650930</xdr:colOff>
      <xdr:row>9</xdr:row>
      <xdr:rowOff>134319</xdr:rowOff>
    </xdr:from>
    <xdr:to>
      <xdr:col>9</xdr:col>
      <xdr:colOff>672883</xdr:colOff>
      <xdr:row>14</xdr:row>
      <xdr:rowOff>21311</xdr:rowOff>
    </xdr:to>
    <xdr:sp macro="" textlink="">
      <xdr:nvSpPr>
        <xdr:cNvPr id="16" name="Preparación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4735379" y="1877878"/>
          <a:ext cx="2298267" cy="855636"/>
        </a:xfrm>
        <a:prstGeom prst="flowChartPreparation">
          <a:avLst/>
        </a:prstGeom>
        <a:solidFill>
          <a:schemeClr val="tx2">
            <a:lumMod val="20000"/>
            <a:lumOff val="8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INDICADORES DE LIQUIDEZ</a:t>
          </a:r>
        </a:p>
      </xdr:txBody>
    </xdr:sp>
    <xdr:clientData/>
  </xdr:twoCellAnchor>
  <xdr:twoCellAnchor>
    <xdr:from>
      <xdr:col>6</xdr:col>
      <xdr:colOff>690321</xdr:colOff>
      <xdr:row>15</xdr:row>
      <xdr:rowOff>125277</xdr:rowOff>
    </xdr:from>
    <xdr:to>
      <xdr:col>9</xdr:col>
      <xdr:colOff>712274</xdr:colOff>
      <xdr:row>20</xdr:row>
      <xdr:rowOff>12269</xdr:rowOff>
    </xdr:to>
    <xdr:sp macro="" textlink="">
      <xdr:nvSpPr>
        <xdr:cNvPr id="17" name="Preparació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4774770" y="3031209"/>
          <a:ext cx="2298267" cy="855636"/>
        </a:xfrm>
        <a:prstGeom prst="flowChartPreparation">
          <a:avLst/>
        </a:prstGeom>
        <a:solidFill>
          <a:schemeClr val="accent4">
            <a:lumMod val="60000"/>
            <a:lumOff val="4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INDICADORES DE ACTIVIDAD</a:t>
          </a:r>
        </a:p>
      </xdr:txBody>
    </xdr:sp>
    <xdr:clientData/>
  </xdr:twoCellAnchor>
  <xdr:twoCellAnchor>
    <xdr:from>
      <xdr:col>6</xdr:col>
      <xdr:colOff>681279</xdr:colOff>
      <xdr:row>21</xdr:row>
      <xdr:rowOff>67804</xdr:rowOff>
    </xdr:from>
    <xdr:to>
      <xdr:col>9</xdr:col>
      <xdr:colOff>703232</xdr:colOff>
      <xdr:row>25</xdr:row>
      <xdr:rowOff>148525</xdr:rowOff>
    </xdr:to>
    <xdr:sp macro="" textlink="">
      <xdr:nvSpPr>
        <xdr:cNvPr id="18" name="Preparación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4765728" y="4136109"/>
          <a:ext cx="2298267" cy="855636"/>
        </a:xfrm>
        <a:prstGeom prst="flowChartPreparation">
          <a:avLst/>
        </a:prstGeom>
        <a:solidFill>
          <a:schemeClr val="tx2">
            <a:lumMod val="20000"/>
            <a:lumOff val="8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INDICADORES DE SOLVENCIA</a:t>
          </a:r>
        </a:p>
      </xdr:txBody>
    </xdr:sp>
    <xdr:clientData/>
  </xdr:twoCellAnchor>
  <xdr:twoCellAnchor>
    <xdr:from>
      <xdr:col>6</xdr:col>
      <xdr:colOff>688385</xdr:colOff>
      <xdr:row>26</xdr:row>
      <xdr:rowOff>139485</xdr:rowOff>
    </xdr:from>
    <xdr:to>
      <xdr:col>9</xdr:col>
      <xdr:colOff>710338</xdr:colOff>
      <xdr:row>31</xdr:row>
      <xdr:rowOff>26477</xdr:rowOff>
    </xdr:to>
    <xdr:sp macro="" textlink="">
      <xdr:nvSpPr>
        <xdr:cNvPr id="19" name="Preparación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/>
      </xdr:nvSpPr>
      <xdr:spPr>
        <a:xfrm>
          <a:off x="4772834" y="5176434"/>
          <a:ext cx="2298267" cy="855636"/>
        </a:xfrm>
        <a:prstGeom prst="flowChartPreparation">
          <a:avLst/>
        </a:prstGeom>
        <a:solidFill>
          <a:schemeClr val="accent4">
            <a:lumMod val="60000"/>
            <a:lumOff val="4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100">
              <a:solidFill>
                <a:sysClr val="windowText" lastClr="000000"/>
              </a:solidFill>
              <a:latin typeface="Arial Black" panose="020B0A04020102020204" pitchFamily="34" charset="0"/>
            </a:rPr>
            <a:t>INDICADORES DE RENTABILIDAD</a:t>
          </a:r>
        </a:p>
      </xdr:txBody>
    </xdr:sp>
    <xdr:clientData/>
  </xdr:twoCellAnchor>
  <xdr:twoCellAnchor>
    <xdr:from>
      <xdr:col>1</xdr:col>
      <xdr:colOff>450101</xdr:colOff>
      <xdr:row>26</xdr:row>
      <xdr:rowOff>112070</xdr:rowOff>
    </xdr:from>
    <xdr:to>
      <xdr:col>4</xdr:col>
      <xdr:colOff>472054</xdr:colOff>
      <xdr:row>30</xdr:row>
      <xdr:rowOff>192791</xdr:rowOff>
    </xdr:to>
    <xdr:sp macro="" textlink="">
      <xdr:nvSpPr>
        <xdr:cNvPr id="20" name="Preparación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/>
      </xdr:nvSpPr>
      <xdr:spPr>
        <a:xfrm>
          <a:off x="740694" y="5149019"/>
          <a:ext cx="2298267" cy="855636"/>
        </a:xfrm>
        <a:prstGeom prst="flowChartPreparation">
          <a:avLst/>
        </a:prstGeom>
        <a:solidFill>
          <a:schemeClr val="tx2">
            <a:lumMod val="20000"/>
            <a:lumOff val="80000"/>
          </a:schemeClr>
        </a:solidFill>
        <a:ln w="38100">
          <a:solidFill>
            <a:schemeClr val="tx1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EC" sz="1200">
              <a:solidFill>
                <a:sysClr val="windowText" lastClr="000000"/>
              </a:solidFill>
              <a:latin typeface="Arial Black" panose="020B0A04020102020204" pitchFamily="34" charset="0"/>
            </a:rPr>
            <a:t>FLUJO DE EFECTIVO</a:t>
          </a:r>
        </a:p>
      </xdr:txBody>
    </xdr:sp>
    <xdr:clientData/>
  </xdr:twoCellAnchor>
  <xdr:twoCellAnchor>
    <xdr:from>
      <xdr:col>5</xdr:col>
      <xdr:colOff>16143</xdr:colOff>
      <xdr:row>9</xdr:row>
      <xdr:rowOff>177585</xdr:rowOff>
    </xdr:from>
    <xdr:to>
      <xdr:col>6</xdr:col>
      <xdr:colOff>355169</xdr:colOff>
      <xdr:row>14</xdr:row>
      <xdr:rowOff>64577</xdr:rowOff>
    </xdr:to>
    <xdr:sp macro="" textlink="">
      <xdr:nvSpPr>
        <xdr:cNvPr id="2" name="1 Elipse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3341821" y="1921144"/>
          <a:ext cx="1097797" cy="855636"/>
        </a:xfrm>
        <a:prstGeom prst="ellips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DATOS</a:t>
          </a:r>
          <a:r>
            <a:rPr lang="es-EC" sz="1100" b="1" baseline="0"/>
            <a:t> EMPRESA</a:t>
          </a:r>
          <a:endParaRPr lang="es-EC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519929</xdr:colOff>
      <xdr:row>9</xdr:row>
      <xdr:rowOff>114300</xdr:rowOff>
    </xdr:from>
    <xdr:to>
      <xdr:col>9</xdr:col>
      <xdr:colOff>461677</xdr:colOff>
      <xdr:row>11</xdr:row>
      <xdr:rowOff>248091</xdr:rowOff>
    </xdr:to>
    <xdr:pic>
      <xdr:nvPicPr>
        <xdr:cNvPr id="2" name="Imagen 1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0829" y="2209800"/>
          <a:ext cx="703748" cy="717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9</xdr:row>
      <xdr:rowOff>114300</xdr:rowOff>
    </xdr:from>
    <xdr:to>
      <xdr:col>8</xdr:col>
      <xdr:colOff>503187</xdr:colOff>
      <xdr:row>12</xdr:row>
      <xdr:rowOff>7851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50400" y="2209800"/>
          <a:ext cx="693687" cy="769851"/>
        </a:xfrm>
        <a:prstGeom prst="rect">
          <a:avLst/>
        </a:prstGeom>
      </xdr:spPr>
    </xdr:pic>
    <xdr:clientData/>
  </xdr:twoCellAnchor>
  <xdr:twoCellAnchor editAs="oneCell">
    <xdr:from>
      <xdr:col>9</xdr:col>
      <xdr:colOff>468584</xdr:colOff>
      <xdr:row>9</xdr:row>
      <xdr:rowOff>114300</xdr:rowOff>
    </xdr:from>
    <xdr:to>
      <xdr:col>10</xdr:col>
      <xdr:colOff>459377</xdr:colOff>
      <xdr:row>12</xdr:row>
      <xdr:rowOff>7851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0971484" y="2209800"/>
          <a:ext cx="752793" cy="769851"/>
        </a:xfrm>
        <a:prstGeom prst="rect">
          <a:avLst/>
        </a:prstGeom>
      </xdr:spPr>
    </xdr:pic>
    <xdr:clientData/>
  </xdr:twoCellAnchor>
  <xdr:twoCellAnchor editAs="oneCell">
    <xdr:from>
      <xdr:col>7</xdr:col>
      <xdr:colOff>673100</xdr:colOff>
      <xdr:row>6</xdr:row>
      <xdr:rowOff>165100</xdr:rowOff>
    </xdr:from>
    <xdr:to>
      <xdr:col>10</xdr:col>
      <xdr:colOff>406399</xdr:colOff>
      <xdr:row>9</xdr:row>
      <xdr:rowOff>98425</xdr:rowOff>
    </xdr:to>
    <xdr:pic>
      <xdr:nvPicPr>
        <xdr:cNvPr id="5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9652000" y="1473200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110731</xdr:colOff>
      <xdr:row>2</xdr:row>
      <xdr:rowOff>132381</xdr:rowOff>
    </xdr:from>
    <xdr:to>
      <xdr:col>9</xdr:col>
      <xdr:colOff>204879</xdr:colOff>
      <xdr:row>4</xdr:row>
      <xdr:rowOff>291572</xdr:rowOff>
    </xdr:to>
    <xdr:pic>
      <xdr:nvPicPr>
        <xdr:cNvPr id="2" name="Imagen 1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431" y="1376981"/>
          <a:ext cx="703748" cy="717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9902</xdr:colOff>
      <xdr:row>2</xdr:row>
      <xdr:rowOff>132381</xdr:rowOff>
    </xdr:from>
    <xdr:to>
      <xdr:col>8</xdr:col>
      <xdr:colOff>93989</xdr:colOff>
      <xdr:row>4</xdr:row>
      <xdr:rowOff>343432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48002" y="1376981"/>
          <a:ext cx="693687" cy="769851"/>
        </a:xfrm>
        <a:prstGeom prst="rect">
          <a:avLst/>
        </a:prstGeom>
      </xdr:spPr>
    </xdr:pic>
    <xdr:clientData/>
  </xdr:twoCellAnchor>
  <xdr:twoCellAnchor editAs="oneCell">
    <xdr:from>
      <xdr:col>9</xdr:col>
      <xdr:colOff>211786</xdr:colOff>
      <xdr:row>2</xdr:row>
      <xdr:rowOff>132381</xdr:rowOff>
    </xdr:from>
    <xdr:to>
      <xdr:col>10</xdr:col>
      <xdr:colOff>354979</xdr:colOff>
      <xdr:row>4</xdr:row>
      <xdr:rowOff>343432</xdr:rowOff>
    </xdr:to>
    <xdr:pic>
      <xdr:nvPicPr>
        <xdr:cNvPr id="4" name="Image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4169086" y="1376981"/>
          <a:ext cx="752793" cy="769851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673100</xdr:rowOff>
    </xdr:from>
    <xdr:to>
      <xdr:col>10</xdr:col>
      <xdr:colOff>304799</xdr:colOff>
      <xdr:row>2</xdr:row>
      <xdr:rowOff>149225</xdr:rowOff>
    </xdr:to>
    <xdr:pic>
      <xdr:nvPicPr>
        <xdr:cNvPr id="6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2852400" y="673100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381795</xdr:colOff>
      <xdr:row>1</xdr:row>
      <xdr:rowOff>91209</xdr:rowOff>
    </xdr:from>
    <xdr:to>
      <xdr:col>8</xdr:col>
      <xdr:colOff>482127</xdr:colOff>
      <xdr:row>2</xdr:row>
      <xdr:rowOff>424776</xdr:rowOff>
    </xdr:to>
    <xdr:pic>
      <xdr:nvPicPr>
        <xdr:cNvPr id="2" name="Imagen 1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9395" y="1043709"/>
          <a:ext cx="709932" cy="71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277091</xdr:colOff>
      <xdr:row>1</xdr:row>
      <xdr:rowOff>91209</xdr:rowOff>
    </xdr:from>
    <xdr:to>
      <xdr:col>7</xdr:col>
      <xdr:colOff>365053</xdr:colOff>
      <xdr:row>3</xdr:row>
      <xdr:rowOff>43466</xdr:rowOff>
    </xdr:to>
    <xdr:pic>
      <xdr:nvPicPr>
        <xdr:cNvPr id="3" name="Imag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85091" y="1043709"/>
          <a:ext cx="697563" cy="765057"/>
        </a:xfrm>
        <a:prstGeom prst="rect">
          <a:avLst/>
        </a:prstGeom>
      </xdr:spPr>
    </xdr:pic>
    <xdr:clientData/>
  </xdr:twoCellAnchor>
  <xdr:twoCellAnchor editAs="oneCell">
    <xdr:from>
      <xdr:col>8</xdr:col>
      <xdr:colOff>489033</xdr:colOff>
      <xdr:row>1</xdr:row>
      <xdr:rowOff>91209</xdr:rowOff>
    </xdr:from>
    <xdr:to>
      <xdr:col>10</xdr:col>
      <xdr:colOff>33839</xdr:colOff>
      <xdr:row>3</xdr:row>
      <xdr:rowOff>43466</xdr:rowOff>
    </xdr:to>
    <xdr:pic>
      <xdr:nvPicPr>
        <xdr:cNvPr id="4" name="Imagen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4916233" y="1043709"/>
          <a:ext cx="764006" cy="765057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0</xdr:row>
      <xdr:rowOff>238125</xdr:rowOff>
    </xdr:from>
    <xdr:to>
      <xdr:col>9</xdr:col>
      <xdr:colOff>558799</xdr:colOff>
      <xdr:row>1</xdr:row>
      <xdr:rowOff>6350</xdr:rowOff>
    </xdr:to>
    <xdr:pic>
      <xdr:nvPicPr>
        <xdr:cNvPr id="6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3576300" y="238125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257104</xdr:colOff>
      <xdr:row>1</xdr:row>
      <xdr:rowOff>34925</xdr:rowOff>
    </xdr:from>
    <xdr:to>
      <xdr:col>8</xdr:col>
      <xdr:colOff>357436</xdr:colOff>
      <xdr:row>2</xdr:row>
      <xdr:rowOff>254192</xdr:rowOff>
    </xdr:to>
    <xdr:pic>
      <xdr:nvPicPr>
        <xdr:cNvPr id="4" name="Imagen 3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1104" y="1190625"/>
          <a:ext cx="709932" cy="71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444500</xdr:colOff>
      <xdr:row>1</xdr:row>
      <xdr:rowOff>34925</xdr:rowOff>
    </xdr:from>
    <xdr:to>
      <xdr:col>6</xdr:col>
      <xdr:colOff>1142063</xdr:colOff>
      <xdr:row>3</xdr:row>
      <xdr:rowOff>25282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96800" y="1190625"/>
          <a:ext cx="697563" cy="765057"/>
        </a:xfrm>
        <a:prstGeom prst="rect">
          <a:avLst/>
        </a:prstGeom>
      </xdr:spPr>
    </xdr:pic>
    <xdr:clientData/>
  </xdr:twoCellAnchor>
  <xdr:twoCellAnchor editAs="oneCell">
    <xdr:from>
      <xdr:col>8</xdr:col>
      <xdr:colOff>364342</xdr:colOff>
      <xdr:row>1</xdr:row>
      <xdr:rowOff>34925</xdr:rowOff>
    </xdr:from>
    <xdr:to>
      <xdr:col>9</xdr:col>
      <xdr:colOff>518748</xdr:colOff>
      <xdr:row>3</xdr:row>
      <xdr:rowOff>25282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927942" y="1190625"/>
          <a:ext cx="764006" cy="765057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0</xdr:row>
      <xdr:rowOff>466725</xdr:rowOff>
    </xdr:from>
    <xdr:to>
      <xdr:col>9</xdr:col>
      <xdr:colOff>292099</xdr:colOff>
      <xdr:row>1</xdr:row>
      <xdr:rowOff>31750</xdr:rowOff>
    </xdr:to>
    <xdr:pic>
      <xdr:nvPicPr>
        <xdr:cNvPr id="7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2814300" y="466725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520700</xdr:colOff>
      <xdr:row>0</xdr:row>
      <xdr:rowOff>70397</xdr:rowOff>
    </xdr:from>
    <xdr:to>
      <xdr:col>6</xdr:col>
      <xdr:colOff>253999</xdr:colOff>
      <xdr:row>2</xdr:row>
      <xdr:rowOff>244475</xdr:rowOff>
    </xdr:to>
    <xdr:pic>
      <xdr:nvPicPr>
        <xdr:cNvPr id="5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0820400" y="70397"/>
          <a:ext cx="2019299" cy="656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396804</xdr:colOff>
      <xdr:row>2</xdr:row>
      <xdr:rowOff>152400</xdr:rowOff>
    </xdr:from>
    <xdr:to>
      <xdr:col>5</xdr:col>
      <xdr:colOff>344736</xdr:colOff>
      <xdr:row>4</xdr:row>
      <xdr:rowOff>143067</xdr:rowOff>
    </xdr:to>
    <xdr:pic>
      <xdr:nvPicPr>
        <xdr:cNvPr id="6" name="Imagen 5" descr="Resultado de imagen para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04" y="635000"/>
          <a:ext cx="709932" cy="65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444500</xdr:colOff>
      <xdr:row>2</xdr:row>
      <xdr:rowOff>156887</xdr:rowOff>
    </xdr:from>
    <xdr:to>
      <xdr:col>4</xdr:col>
      <xdr:colOff>380063</xdr:colOff>
      <xdr:row>4</xdr:row>
      <xdr:rowOff>193557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4200" y="639487"/>
          <a:ext cx="697563" cy="697070"/>
        </a:xfrm>
        <a:prstGeom prst="rect">
          <a:avLst/>
        </a:prstGeom>
      </xdr:spPr>
    </xdr:pic>
    <xdr:clientData/>
  </xdr:twoCellAnchor>
  <xdr:twoCellAnchor editAs="oneCell">
    <xdr:from>
      <xdr:col>5</xdr:col>
      <xdr:colOff>351642</xdr:colOff>
      <xdr:row>2</xdr:row>
      <xdr:rowOff>156887</xdr:rowOff>
    </xdr:from>
    <xdr:to>
      <xdr:col>6</xdr:col>
      <xdr:colOff>353648</xdr:colOff>
      <xdr:row>4</xdr:row>
      <xdr:rowOff>193557</xdr:rowOff>
    </xdr:to>
    <xdr:pic>
      <xdr:nvPicPr>
        <xdr:cNvPr id="8" name="Imag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2175342" y="639487"/>
          <a:ext cx="764006" cy="6970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180904</xdr:colOff>
      <xdr:row>2</xdr:row>
      <xdr:rowOff>165100</xdr:rowOff>
    </xdr:from>
    <xdr:to>
      <xdr:col>10</xdr:col>
      <xdr:colOff>128836</xdr:colOff>
      <xdr:row>5</xdr:row>
      <xdr:rowOff>16067</xdr:rowOff>
    </xdr:to>
    <xdr:pic>
      <xdr:nvPicPr>
        <xdr:cNvPr id="2" name="Imagen 5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5404" y="1778000"/>
          <a:ext cx="709932" cy="71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2</xdr:row>
      <xdr:rowOff>165100</xdr:rowOff>
    </xdr:from>
    <xdr:to>
      <xdr:col>9</xdr:col>
      <xdr:colOff>164163</xdr:colOff>
      <xdr:row>5</xdr:row>
      <xdr:rowOff>66557</xdr:rowOff>
    </xdr:to>
    <xdr:pic>
      <xdr:nvPicPr>
        <xdr:cNvPr id="3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11100" y="1778000"/>
          <a:ext cx="697563" cy="765057"/>
        </a:xfrm>
        <a:prstGeom prst="rect">
          <a:avLst/>
        </a:prstGeom>
      </xdr:spPr>
    </xdr:pic>
    <xdr:clientData/>
  </xdr:twoCellAnchor>
  <xdr:twoCellAnchor editAs="oneCell">
    <xdr:from>
      <xdr:col>10</xdr:col>
      <xdr:colOff>135742</xdr:colOff>
      <xdr:row>2</xdr:row>
      <xdr:rowOff>165100</xdr:rowOff>
    </xdr:from>
    <xdr:to>
      <xdr:col>11</xdr:col>
      <xdr:colOff>137748</xdr:colOff>
      <xdr:row>5</xdr:row>
      <xdr:rowOff>66557</xdr:rowOff>
    </xdr:to>
    <xdr:pic>
      <xdr:nvPicPr>
        <xdr:cNvPr id="4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4042242" y="1778000"/>
          <a:ext cx="764006" cy="765057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819150</xdr:rowOff>
    </xdr:from>
    <xdr:to>
      <xdr:col>11</xdr:col>
      <xdr:colOff>76199</xdr:colOff>
      <xdr:row>2</xdr:row>
      <xdr:rowOff>104775</xdr:rowOff>
    </xdr:to>
    <xdr:pic>
      <xdr:nvPicPr>
        <xdr:cNvPr id="5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2725400" y="819150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441325</xdr:colOff>
      <xdr:row>6</xdr:row>
      <xdr:rowOff>3175</xdr:rowOff>
    </xdr:from>
    <xdr:to>
      <xdr:col>2</xdr:col>
      <xdr:colOff>2041525</xdr:colOff>
      <xdr:row>6</xdr:row>
      <xdr:rowOff>3175</xdr:rowOff>
    </xdr:to>
    <xdr:cxnSp macro="">
      <xdr:nvCxnSpPr>
        <xdr:cNvPr id="2" name="2 Conector recto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CxnSpPr/>
      </xdr:nvCxnSpPr>
      <xdr:spPr>
        <a:xfrm>
          <a:off x="4759325" y="28352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7</xdr:row>
      <xdr:rowOff>396875</xdr:rowOff>
    </xdr:from>
    <xdr:to>
      <xdr:col>2</xdr:col>
      <xdr:colOff>2028825</xdr:colOff>
      <xdr:row>7</xdr:row>
      <xdr:rowOff>396875</xdr:rowOff>
    </xdr:to>
    <xdr:cxnSp macro="">
      <xdr:nvCxnSpPr>
        <xdr:cNvPr id="3" name="3 Conector recto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CxnSpPr/>
      </xdr:nvCxnSpPr>
      <xdr:spPr>
        <a:xfrm>
          <a:off x="4746625" y="36353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365125</xdr:colOff>
      <xdr:row>9</xdr:row>
      <xdr:rowOff>587375</xdr:rowOff>
    </xdr:from>
    <xdr:to>
      <xdr:col>2</xdr:col>
      <xdr:colOff>1965325</xdr:colOff>
      <xdr:row>9</xdr:row>
      <xdr:rowOff>587375</xdr:rowOff>
    </xdr:to>
    <xdr:cxnSp macro="">
      <xdr:nvCxnSpPr>
        <xdr:cNvPr id="4" name="4 Conector recto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CxnSpPr/>
      </xdr:nvCxnSpPr>
      <xdr:spPr>
        <a:xfrm>
          <a:off x="4683125" y="48037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530225</xdr:colOff>
      <xdr:row>11</xdr:row>
      <xdr:rowOff>485775</xdr:rowOff>
    </xdr:from>
    <xdr:to>
      <xdr:col>2</xdr:col>
      <xdr:colOff>2130425</xdr:colOff>
      <xdr:row>11</xdr:row>
      <xdr:rowOff>485775</xdr:rowOff>
    </xdr:to>
    <xdr:cxnSp macro="">
      <xdr:nvCxnSpPr>
        <xdr:cNvPr id="5" name="5 Conector rec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CxnSpPr/>
      </xdr:nvCxnSpPr>
      <xdr:spPr>
        <a:xfrm>
          <a:off x="4848225" y="5972175"/>
          <a:ext cx="1600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142804</xdr:colOff>
      <xdr:row>2</xdr:row>
      <xdr:rowOff>355600</xdr:rowOff>
    </xdr:from>
    <xdr:to>
      <xdr:col>10</xdr:col>
      <xdr:colOff>90736</xdr:colOff>
      <xdr:row>5</xdr:row>
      <xdr:rowOff>92267</xdr:rowOff>
    </xdr:to>
    <xdr:pic>
      <xdr:nvPicPr>
        <xdr:cNvPr id="6" name="Imagen 5" descr="Resultado de imagen para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2804" y="1549400"/>
          <a:ext cx="709932" cy="71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2</xdr:row>
      <xdr:rowOff>355600</xdr:rowOff>
    </xdr:from>
    <xdr:to>
      <xdr:col>9</xdr:col>
      <xdr:colOff>126063</xdr:colOff>
      <xdr:row>5</xdr:row>
      <xdr:rowOff>142757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28500" y="1549400"/>
          <a:ext cx="697563" cy="765057"/>
        </a:xfrm>
        <a:prstGeom prst="rect">
          <a:avLst/>
        </a:prstGeom>
      </xdr:spPr>
    </xdr:pic>
    <xdr:clientData/>
  </xdr:twoCellAnchor>
  <xdr:twoCellAnchor editAs="oneCell">
    <xdr:from>
      <xdr:col>10</xdr:col>
      <xdr:colOff>97642</xdr:colOff>
      <xdr:row>2</xdr:row>
      <xdr:rowOff>355600</xdr:rowOff>
    </xdr:from>
    <xdr:to>
      <xdr:col>11</xdr:col>
      <xdr:colOff>99648</xdr:colOff>
      <xdr:row>5</xdr:row>
      <xdr:rowOff>142757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559642" y="1549400"/>
          <a:ext cx="764006" cy="765057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317500</xdr:colOff>
      <xdr:row>0</xdr:row>
      <xdr:rowOff>1057275</xdr:rowOff>
    </xdr:from>
    <xdr:to>
      <xdr:col>11</xdr:col>
      <xdr:colOff>50799</xdr:colOff>
      <xdr:row>2</xdr:row>
      <xdr:rowOff>304800</xdr:rowOff>
    </xdr:to>
    <xdr:pic>
      <xdr:nvPicPr>
        <xdr:cNvPr id="9" name="Imagen 4" descr="Resultado de imagen para ACCOUNT LOG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43580" r="14037" b="42992"/>
        <a:stretch/>
      </xdr:blipFill>
      <xdr:spPr bwMode="auto">
        <a:xfrm>
          <a:off x="12255500" y="1057275"/>
          <a:ext cx="2019299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5" tint="0.59999389629810485"/>
  </sheetPr>
  <dimension ref="A1:L24"/>
  <sheetViews>
    <sheetView tabSelected="1" zoomScale="96" zoomScaleNormal="96" workbookViewId="0">
      <selection activeCell="M1" sqref="M1"/>
    </sheetView>
  </sheetViews>
  <sheetFormatPr baseColWidth="10" defaultRowHeight="15" x14ac:dyDescent="0.25"/>
  <cols>
    <col min="1" max="1" width="3.5703125" style="1" customWidth="1"/>
    <col min="2" max="9" width="11.42578125" style="1"/>
    <col min="10" max="10" width="5.42578125" style="1" customWidth="1"/>
    <col min="11" max="11" width="11.42578125" style="1" customWidth="1"/>
    <col min="12" max="12" width="3.7109375" style="1" customWidth="1"/>
    <col min="13" max="16384" width="11.42578125" style="1"/>
  </cols>
  <sheetData>
    <row r="1" spans="1:12" x14ac:dyDescent="0.25">
      <c r="A1" s="2" t="s">
        <v>358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25">
      <c r="A2" s="2"/>
      <c r="L2" s="2"/>
    </row>
    <row r="3" spans="1:12" x14ac:dyDescent="0.25">
      <c r="A3" s="2"/>
      <c r="L3" s="2"/>
    </row>
    <row r="4" spans="1:12" x14ac:dyDescent="0.25">
      <c r="A4" s="2"/>
      <c r="L4" s="2"/>
    </row>
    <row r="5" spans="1:12" x14ac:dyDescent="0.25">
      <c r="A5" s="2"/>
      <c r="L5" s="2"/>
    </row>
    <row r="6" spans="1:12" x14ac:dyDescent="0.25">
      <c r="A6" s="2"/>
      <c r="L6" s="2"/>
    </row>
    <row r="7" spans="1:12" x14ac:dyDescent="0.25">
      <c r="A7" s="2"/>
      <c r="L7" s="2"/>
    </row>
    <row r="8" spans="1:12" x14ac:dyDescent="0.25">
      <c r="A8" s="2"/>
      <c r="L8" s="2"/>
    </row>
    <row r="9" spans="1:12" x14ac:dyDescent="0.25">
      <c r="A9" s="2"/>
      <c r="B9" s="129" t="s">
        <v>0</v>
      </c>
      <c r="C9" s="129"/>
      <c r="D9" s="129"/>
      <c r="E9" s="129"/>
      <c r="F9" s="129"/>
      <c r="G9" s="129"/>
      <c r="H9" s="129"/>
      <c r="I9" s="129"/>
      <c r="J9" s="129"/>
      <c r="K9" s="129"/>
      <c r="L9" s="2"/>
    </row>
    <row r="10" spans="1:12" x14ac:dyDescent="0.25">
      <c r="A10" s="2"/>
      <c r="B10" s="132" t="s">
        <v>1</v>
      </c>
      <c r="C10" s="132"/>
      <c r="D10" s="132"/>
      <c r="E10" s="132"/>
      <c r="F10" s="132"/>
      <c r="G10" s="132"/>
      <c r="H10" s="132"/>
      <c r="I10" s="132"/>
      <c r="J10" s="132"/>
      <c r="K10" s="132"/>
      <c r="L10" s="2"/>
    </row>
    <row r="11" spans="1:12" x14ac:dyDescent="0.25">
      <c r="A11" s="2"/>
      <c r="L11" s="2"/>
    </row>
    <row r="12" spans="1:12" x14ac:dyDescent="0.25">
      <c r="A12" s="2"/>
      <c r="L12" s="2"/>
    </row>
    <row r="13" spans="1:12" x14ac:dyDescent="0.25">
      <c r="A13" s="2"/>
      <c r="L13" s="2"/>
    </row>
    <row r="14" spans="1:12" x14ac:dyDescent="0.25">
      <c r="A14" s="2"/>
      <c r="B14" s="129" t="s">
        <v>2</v>
      </c>
      <c r="C14" s="129"/>
      <c r="D14" s="129"/>
      <c r="E14" s="129"/>
      <c r="F14" s="129"/>
      <c r="G14" s="129"/>
      <c r="H14" s="129"/>
      <c r="I14" s="129"/>
      <c r="J14" s="129"/>
      <c r="K14" s="129"/>
      <c r="L14" s="2"/>
    </row>
    <row r="15" spans="1:12" x14ac:dyDescent="0.25">
      <c r="A15" s="2"/>
      <c r="B15" s="130" t="s">
        <v>3</v>
      </c>
      <c r="C15" s="130"/>
      <c r="D15" s="130"/>
      <c r="E15" s="130"/>
      <c r="F15" s="130"/>
      <c r="G15" s="130"/>
      <c r="H15" s="130"/>
      <c r="I15" s="130"/>
      <c r="J15" s="130"/>
      <c r="K15" s="130"/>
      <c r="L15" s="2"/>
    </row>
    <row r="16" spans="1:12" x14ac:dyDescent="0.25">
      <c r="A16" s="2"/>
      <c r="L16" s="2"/>
    </row>
    <row r="17" spans="1:12" x14ac:dyDescent="0.25">
      <c r="A17" s="2"/>
      <c r="L17" s="2"/>
    </row>
    <row r="18" spans="1:12" ht="30.75" x14ac:dyDescent="0.45">
      <c r="A18" s="2"/>
      <c r="B18" s="131" t="s">
        <v>4</v>
      </c>
      <c r="C18" s="131"/>
      <c r="D18" s="131"/>
      <c r="E18" s="131"/>
      <c r="F18" s="131"/>
      <c r="G18" s="131"/>
      <c r="H18" s="131"/>
      <c r="I18" s="131"/>
      <c r="J18" s="131"/>
      <c r="K18" s="131"/>
      <c r="L18" s="2"/>
    </row>
    <row r="19" spans="1:12" x14ac:dyDescent="0.25">
      <c r="A19" s="2"/>
      <c r="L19" s="2"/>
    </row>
    <row r="20" spans="1:12" x14ac:dyDescent="0.25">
      <c r="A20" s="2"/>
      <c r="L20" s="2"/>
    </row>
    <row r="21" spans="1:12" x14ac:dyDescent="0.25">
      <c r="A21" s="2"/>
      <c r="L21" s="2"/>
    </row>
    <row r="22" spans="1:12" x14ac:dyDescent="0.25">
      <c r="A22" s="2"/>
      <c r="L22" s="2"/>
    </row>
    <row r="23" spans="1:12" x14ac:dyDescent="0.25">
      <c r="A23" s="2"/>
      <c r="L23" s="2"/>
    </row>
    <row r="24" spans="1:1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</sheetData>
  <mergeCells count="5">
    <mergeCell ref="B14:K14"/>
    <mergeCell ref="B15:K15"/>
    <mergeCell ref="B18:K18"/>
    <mergeCell ref="B9:K9"/>
    <mergeCell ref="B10:K10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7" tint="0.59999389629810485"/>
  </sheetPr>
  <dimension ref="B1:H11"/>
  <sheetViews>
    <sheetView zoomScale="75" zoomScaleNormal="75" workbookViewId="0"/>
  </sheetViews>
  <sheetFormatPr baseColWidth="10" defaultRowHeight="15.75" x14ac:dyDescent="0.25"/>
  <cols>
    <col min="1" max="1" width="36.7109375" style="39" customWidth="1"/>
    <col min="2" max="2" width="21.5703125" style="39" customWidth="1"/>
    <col min="3" max="3" width="33.5703125" style="39" customWidth="1"/>
    <col min="4" max="4" width="20.7109375" style="39" customWidth="1"/>
    <col min="5" max="5" width="18.140625" style="39" customWidth="1"/>
    <col min="6" max="6" width="17.7109375" style="39" customWidth="1"/>
    <col min="7" max="7" width="9.7109375" style="39" customWidth="1"/>
    <col min="8" max="8" width="15.85546875" style="39" customWidth="1"/>
    <col min="9" max="16384" width="11.42578125" style="39"/>
  </cols>
  <sheetData>
    <row r="1" spans="2:8" ht="58.5" customHeight="1" x14ac:dyDescent="0.25"/>
    <row r="2" spans="2:8" ht="27.75" customHeight="1" x14ac:dyDescent="0.45">
      <c r="B2" s="248" t="str">
        <f>'DATOS EMPRESA'!G8</f>
        <v>EMPRESA XYZ</v>
      </c>
      <c r="C2" s="248"/>
      <c r="D2" s="248"/>
      <c r="E2" s="248"/>
      <c r="F2" s="248"/>
      <c r="G2" s="248"/>
      <c r="H2" s="248"/>
    </row>
    <row r="3" spans="2:8" ht="27.75" x14ac:dyDescent="0.4">
      <c r="B3" s="267" t="s">
        <v>319</v>
      </c>
      <c r="C3" s="267"/>
      <c r="D3" s="267"/>
      <c r="E3" s="267"/>
      <c r="F3" s="267"/>
      <c r="G3" s="267"/>
      <c r="H3" s="267"/>
    </row>
    <row r="4" spans="2:8" ht="16.5" thickBot="1" x14ac:dyDescent="0.3"/>
    <row r="5" spans="2:8" ht="23.25" thickBot="1" x14ac:dyDescent="0.3">
      <c r="B5" s="49" t="s">
        <v>284</v>
      </c>
      <c r="C5" s="49" t="s">
        <v>285</v>
      </c>
      <c r="D5" s="49" t="s">
        <v>286</v>
      </c>
      <c r="E5" s="50" t="s">
        <v>287</v>
      </c>
      <c r="F5" s="296" t="s">
        <v>288</v>
      </c>
      <c r="G5" s="297"/>
      <c r="H5" s="298"/>
    </row>
    <row r="6" spans="2:8" ht="30" customHeight="1" x14ac:dyDescent="0.25">
      <c r="B6" s="251" t="s">
        <v>320</v>
      </c>
      <c r="C6" s="45" t="s">
        <v>321</v>
      </c>
      <c r="D6" s="291">
        <f>'E. DE SITUACIÓN FINANCIERA'!F144/'E. DE SITUACIÓN FINANCIERA'!F82</f>
        <v>0.765625</v>
      </c>
      <c r="E6" s="293">
        <f>D6</f>
        <v>0.765625</v>
      </c>
      <c r="F6" s="280" t="s">
        <v>322</v>
      </c>
      <c r="G6" s="282">
        <f>+D6</f>
        <v>0.765625</v>
      </c>
      <c r="H6" s="249" t="s">
        <v>312</v>
      </c>
    </row>
    <row r="7" spans="2:8" ht="32.25" customHeight="1" thickBot="1" x14ac:dyDescent="0.3">
      <c r="B7" s="252"/>
      <c r="C7" s="46" t="s">
        <v>323</v>
      </c>
      <c r="D7" s="292"/>
      <c r="E7" s="264"/>
      <c r="F7" s="281"/>
      <c r="G7" s="283"/>
      <c r="H7" s="250"/>
    </row>
    <row r="8" spans="2:8" ht="33" customHeight="1" x14ac:dyDescent="0.25">
      <c r="B8" s="251" t="s">
        <v>324</v>
      </c>
      <c r="C8" s="45" t="s">
        <v>325</v>
      </c>
      <c r="D8" s="291">
        <f>'E. DE SITUACIÓN FINANCIERA'!F144/'E. DE SITUACIÓN FINANCIERA'!F169</f>
        <v>3.2666666666666666</v>
      </c>
      <c r="E8" s="293">
        <f>D8</f>
        <v>3.2666666666666666</v>
      </c>
      <c r="F8" s="280" t="s">
        <v>326</v>
      </c>
      <c r="G8" s="282">
        <f>+D8</f>
        <v>3.2666666666666666</v>
      </c>
      <c r="H8" s="249" t="s">
        <v>327</v>
      </c>
    </row>
    <row r="9" spans="2:8" ht="31.5" customHeight="1" thickBot="1" x14ac:dyDescent="0.3">
      <c r="B9" s="252"/>
      <c r="C9" s="46" t="s">
        <v>328</v>
      </c>
      <c r="D9" s="292"/>
      <c r="E9" s="264"/>
      <c r="F9" s="281"/>
      <c r="G9" s="283"/>
      <c r="H9" s="250"/>
    </row>
    <row r="10" spans="2:8" ht="29.25" customHeight="1" x14ac:dyDescent="0.25">
      <c r="B10" s="251" t="s">
        <v>329</v>
      </c>
      <c r="C10" s="45" t="s">
        <v>330</v>
      </c>
      <c r="D10" s="291">
        <f>'E. DE SITUACIÓN FINANCIERA'!F82/'E. DE SITUACIÓN FINANCIERA'!F169</f>
        <v>4.2666666666666666</v>
      </c>
      <c r="E10" s="294">
        <f>D10</f>
        <v>4.2666666666666666</v>
      </c>
      <c r="F10" s="280" t="s">
        <v>331</v>
      </c>
      <c r="G10" s="282">
        <f>+D10</f>
        <v>4.2666666666666666</v>
      </c>
      <c r="H10" s="249" t="s">
        <v>332</v>
      </c>
    </row>
    <row r="11" spans="2:8" ht="38.25" customHeight="1" thickBot="1" x14ac:dyDescent="0.3">
      <c r="B11" s="252"/>
      <c r="C11" s="46" t="s">
        <v>333</v>
      </c>
      <c r="D11" s="292"/>
      <c r="E11" s="295"/>
      <c r="F11" s="281"/>
      <c r="G11" s="283"/>
      <c r="H11" s="250"/>
    </row>
  </sheetData>
  <mergeCells count="21">
    <mergeCell ref="B2:H2"/>
    <mergeCell ref="B3:H3"/>
    <mergeCell ref="F5:H5"/>
    <mergeCell ref="B6:B7"/>
    <mergeCell ref="D6:D7"/>
    <mergeCell ref="E6:E7"/>
    <mergeCell ref="F6:F7"/>
    <mergeCell ref="G6:G7"/>
    <mergeCell ref="H6:H7"/>
    <mergeCell ref="H10:H11"/>
    <mergeCell ref="B8:B9"/>
    <mergeCell ref="D8:D9"/>
    <mergeCell ref="E8:E9"/>
    <mergeCell ref="F8:F9"/>
    <mergeCell ref="G8:G9"/>
    <mergeCell ref="H8:H9"/>
    <mergeCell ref="B10:B11"/>
    <mergeCell ref="D10:D11"/>
    <mergeCell ref="E10:E11"/>
    <mergeCell ref="F10:F11"/>
    <mergeCell ref="G10:G11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5435F98D-AAB0-48D5-9647-67389BA9BFEF}">
            <x14:iconSet iconSet="3TrafficLights2" showValue="0" custom="1">
              <x14:cfvo type="percent">
                <xm:f>0</xm:f>
              </x14:cfvo>
              <x14:cfvo type="num">
                <xm:f>1.5</xm:f>
              </x14:cfvo>
              <x14:cfvo type="num" gte="0">
                <xm:f>1.99</xm:f>
              </x14:cfvo>
              <x14:cfIcon iconSet="3TrafficLights2" iconId="2"/>
              <x14:cfIcon iconSet="3TrafficLights2" iconId="1"/>
              <x14:cfIcon iconSet="3TrafficLights2" iconId="0"/>
            </x14:iconSet>
          </x14:cfRule>
          <xm:sqref>E6:E7</xm:sqref>
        </x14:conditionalFormatting>
        <x14:conditionalFormatting xmlns:xm="http://schemas.microsoft.com/office/excel/2006/main">
          <x14:cfRule type="iconSet" priority="2" id="{BC813ACF-5212-40A0-8CC0-496C83C5159F}">
            <x14:iconSet iconSet="3TrafficLights2" showValue="0" custom="1">
              <x14:cfvo type="percent">
                <xm:f>0</xm:f>
              </x14:cfvo>
              <x14:cfvo type="num">
                <xm:f>1.5</xm:f>
              </x14:cfvo>
              <x14:cfvo type="num">
                <xm:f>1.99</xm:f>
              </x14:cfvo>
              <x14:cfIcon iconSet="3TrafficLights2" iconId="2"/>
              <x14:cfIcon iconSet="3TrafficLights2" iconId="1"/>
              <x14:cfIcon iconSet="3TrafficLights2" iconId="0"/>
            </x14:iconSet>
          </x14:cfRule>
          <xm:sqref>E8:E9</xm:sqref>
        </x14:conditionalFormatting>
        <x14:conditionalFormatting xmlns:xm="http://schemas.microsoft.com/office/excel/2006/main">
          <x14:cfRule type="iconSet" priority="1" id="{182D2766-F438-4B62-A017-AB0CEA800F07}">
            <x14:iconSet iconSet="3TrafficLights2" showValue="0" custom="1">
              <x14:cfvo type="percent">
                <xm:f>0</xm:f>
              </x14:cfvo>
              <x14:cfvo type="num" gte="0">
                <xm:f>0</xm:f>
              </x14:cfvo>
              <x14:cfvo type="num" gte="0">
                <xm:f>2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E10:E11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8" tint="0.59999389629810485"/>
  </sheetPr>
  <dimension ref="B1:H13"/>
  <sheetViews>
    <sheetView zoomScale="75" zoomScaleNormal="75" workbookViewId="0"/>
  </sheetViews>
  <sheetFormatPr baseColWidth="10" defaultRowHeight="15.75" x14ac:dyDescent="0.25"/>
  <cols>
    <col min="1" max="1" width="42.7109375" style="39" customWidth="1"/>
    <col min="2" max="2" width="18.5703125" style="39" customWidth="1"/>
    <col min="3" max="3" width="27" style="39" customWidth="1"/>
    <col min="4" max="4" width="22" style="39" customWidth="1"/>
    <col min="5" max="5" width="19" style="39" customWidth="1"/>
    <col min="6" max="6" width="14.5703125" style="39" customWidth="1"/>
    <col min="7" max="16384" width="11.42578125" style="39"/>
  </cols>
  <sheetData>
    <row r="1" spans="2:8" ht="63.75" customHeight="1" x14ac:dyDescent="0.25"/>
    <row r="2" spans="2:8" ht="22.5" customHeight="1" x14ac:dyDescent="0.45">
      <c r="B2" s="248" t="str">
        <f>'DATOS EMPRESA'!G8</f>
        <v>EMPRESA XYZ</v>
      </c>
      <c r="C2" s="248"/>
      <c r="D2" s="248"/>
      <c r="E2" s="248"/>
      <c r="F2" s="248"/>
      <c r="G2" s="248"/>
      <c r="H2" s="248"/>
    </row>
    <row r="3" spans="2:8" ht="27.75" x14ac:dyDescent="0.4">
      <c r="B3" s="267" t="s">
        <v>334</v>
      </c>
      <c r="C3" s="267"/>
      <c r="D3" s="267"/>
      <c r="E3" s="267"/>
      <c r="F3" s="267"/>
      <c r="G3" s="267"/>
      <c r="H3" s="267"/>
    </row>
    <row r="4" spans="2:8" ht="16.5" thickBot="1" x14ac:dyDescent="0.3"/>
    <row r="5" spans="2:8" ht="23.25" thickBot="1" x14ac:dyDescent="0.3">
      <c r="B5" s="49" t="s">
        <v>284</v>
      </c>
      <c r="C5" s="49" t="s">
        <v>285</v>
      </c>
      <c r="D5" s="49" t="s">
        <v>286</v>
      </c>
      <c r="E5" s="50" t="s">
        <v>287</v>
      </c>
      <c r="F5" s="296" t="s">
        <v>288</v>
      </c>
      <c r="G5" s="297"/>
      <c r="H5" s="298"/>
    </row>
    <row r="6" spans="2:8" ht="30" customHeight="1" x14ac:dyDescent="0.25">
      <c r="B6" s="251" t="s">
        <v>335</v>
      </c>
      <c r="C6" s="45" t="s">
        <v>336</v>
      </c>
      <c r="D6" s="291">
        <f>'E. DE RESULTADOS'!F155/'E. DE RESULTADOS'!F4</f>
        <v>-3.0249375000000001</v>
      </c>
      <c r="E6" s="293">
        <f>D6</f>
        <v>-3.0249375000000001</v>
      </c>
      <c r="F6" s="280" t="s">
        <v>337</v>
      </c>
      <c r="G6" s="282">
        <f>+D6</f>
        <v>-3.0249375000000001</v>
      </c>
      <c r="H6" s="249" t="s">
        <v>338</v>
      </c>
    </row>
    <row r="7" spans="2:8" ht="32.25" customHeight="1" thickBot="1" x14ac:dyDescent="0.3">
      <c r="B7" s="252"/>
      <c r="C7" s="46" t="s">
        <v>339</v>
      </c>
      <c r="D7" s="292"/>
      <c r="E7" s="307"/>
      <c r="F7" s="281"/>
      <c r="G7" s="283"/>
      <c r="H7" s="250"/>
    </row>
    <row r="8" spans="2:8" ht="33" customHeight="1" x14ac:dyDescent="0.25">
      <c r="B8" s="251" t="s">
        <v>340</v>
      </c>
      <c r="C8" s="45" t="s">
        <v>341</v>
      </c>
      <c r="D8" s="291">
        <f>'E. DE RESULTADOS'!F40/'E. DE RESULTADOS'!F4</f>
        <v>6.25E-2</v>
      </c>
      <c r="E8" s="305">
        <f>D8</f>
        <v>6.25E-2</v>
      </c>
      <c r="F8" s="280" t="s">
        <v>337</v>
      </c>
      <c r="G8" s="282">
        <f>+D8</f>
        <v>6.25E-2</v>
      </c>
      <c r="H8" s="249" t="s">
        <v>342</v>
      </c>
    </row>
    <row r="9" spans="2:8" ht="31.5" customHeight="1" thickBot="1" x14ac:dyDescent="0.3">
      <c r="B9" s="252"/>
      <c r="C9" s="46" t="s">
        <v>310</v>
      </c>
      <c r="D9" s="292"/>
      <c r="E9" s="306"/>
      <c r="F9" s="281"/>
      <c r="G9" s="283"/>
      <c r="H9" s="250"/>
    </row>
    <row r="10" spans="2:8" ht="29.25" customHeight="1" x14ac:dyDescent="0.25">
      <c r="B10" s="251" t="s">
        <v>343</v>
      </c>
      <c r="C10" s="45" t="s">
        <v>336</v>
      </c>
      <c r="D10" s="299">
        <f>'E. DE RESULTADOS'!F155/'E. DE SITUACIÓN FINANCIERA'!F169</f>
        <v>-3.2265999999999999</v>
      </c>
      <c r="E10" s="301">
        <f>D10</f>
        <v>-3.2265999999999999</v>
      </c>
      <c r="F10" s="280" t="s">
        <v>344</v>
      </c>
      <c r="G10" s="303">
        <f>+D10</f>
        <v>-3.2265999999999999</v>
      </c>
      <c r="H10" s="249" t="s">
        <v>345</v>
      </c>
    </row>
    <row r="11" spans="2:8" ht="49.5" customHeight="1" thickBot="1" x14ac:dyDescent="0.3">
      <c r="B11" s="252"/>
      <c r="C11" s="46" t="s">
        <v>346</v>
      </c>
      <c r="D11" s="300"/>
      <c r="E11" s="302"/>
      <c r="F11" s="281"/>
      <c r="G11" s="304"/>
      <c r="H11" s="250"/>
    </row>
    <row r="12" spans="2:8" ht="29.25" customHeight="1" x14ac:dyDescent="0.25">
      <c r="B12" s="251" t="s">
        <v>347</v>
      </c>
      <c r="C12" s="45" t="s">
        <v>336</v>
      </c>
      <c r="D12" s="291">
        <f>'E. DE RESULTADOS'!F155/'E. DE SITUACIÓN FINANCIERA'!F82</f>
        <v>-0.75623437500000001</v>
      </c>
      <c r="E12" s="305">
        <f>D12</f>
        <v>-0.75623437500000001</v>
      </c>
      <c r="F12" s="280" t="s">
        <v>348</v>
      </c>
      <c r="G12" s="282">
        <f>+D12</f>
        <v>-0.75623437500000001</v>
      </c>
      <c r="H12" s="249" t="s">
        <v>349</v>
      </c>
    </row>
    <row r="13" spans="2:8" ht="38.25" customHeight="1" thickBot="1" x14ac:dyDescent="0.3">
      <c r="B13" s="252"/>
      <c r="C13" s="46" t="s">
        <v>350</v>
      </c>
      <c r="D13" s="292"/>
      <c r="E13" s="306"/>
      <c r="F13" s="281"/>
      <c r="G13" s="283"/>
      <c r="H13" s="250"/>
    </row>
  </sheetData>
  <mergeCells count="27">
    <mergeCell ref="B2:H2"/>
    <mergeCell ref="H8:H9"/>
    <mergeCell ref="B3:H3"/>
    <mergeCell ref="F5:H5"/>
    <mergeCell ref="B6:B7"/>
    <mergeCell ref="D6:D7"/>
    <mergeCell ref="E6:E7"/>
    <mergeCell ref="F6:F7"/>
    <mergeCell ref="G6:G7"/>
    <mergeCell ref="H6:H7"/>
    <mergeCell ref="B8:B9"/>
    <mergeCell ref="D8:D9"/>
    <mergeCell ref="E8:E9"/>
    <mergeCell ref="F8:F9"/>
    <mergeCell ref="G8:G9"/>
    <mergeCell ref="H12:H13"/>
    <mergeCell ref="B10:B11"/>
    <mergeCell ref="D10:D11"/>
    <mergeCell ref="E10:E11"/>
    <mergeCell ref="F10:F11"/>
    <mergeCell ref="G10:G11"/>
    <mergeCell ref="H10:H11"/>
    <mergeCell ref="B12:B13"/>
    <mergeCell ref="D12:D13"/>
    <mergeCell ref="E12:E13"/>
    <mergeCell ref="F12:F13"/>
    <mergeCell ref="G12:G13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425E32E-FAAD-461B-A3BF-40A19A9D1C69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1.1000000000000001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E6:E7</xm:sqref>
        </x14:conditionalFormatting>
        <x14:conditionalFormatting xmlns:xm="http://schemas.microsoft.com/office/excel/2006/main">
          <x14:cfRule type="iconSet" priority="3" id="{7F7AEF4F-F5C6-4017-BC08-CAE11AB7CD32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>
                <xm:f>1.1000000000000001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E8:E9</xm:sqref>
        </x14:conditionalFormatting>
        <x14:conditionalFormatting xmlns:xm="http://schemas.microsoft.com/office/excel/2006/main">
          <x14:cfRule type="iconSet" priority="2" id="{DF0E5D99-4982-455E-A672-4A406C653F9A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>
                <xm:f>0.3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E10:E11</xm:sqref>
        </x14:conditionalFormatting>
        <x14:conditionalFormatting xmlns:xm="http://schemas.microsoft.com/office/excel/2006/main">
          <x14:cfRule type="iconSet" priority="1" id="{61C0FC27-58DB-4E10-B816-6BBA6BF4B53C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>
                <xm:f>1.1000000000000001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E12:E13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5" tint="0.59999389629810485"/>
  </sheetPr>
  <dimension ref="A1:L34"/>
  <sheetViews>
    <sheetView zoomScale="59" zoomScaleNormal="59" workbookViewId="0"/>
  </sheetViews>
  <sheetFormatPr baseColWidth="10" defaultRowHeight="15" x14ac:dyDescent="0.25"/>
  <cols>
    <col min="1" max="1" width="1.28515625" style="1" customWidth="1"/>
    <col min="2" max="10" width="11.42578125" style="1"/>
    <col min="11" max="11" width="13.42578125" style="1" customWidth="1"/>
    <col min="12" max="12" width="1.140625" style="1" customWidth="1"/>
    <col min="13" max="16384" width="11.42578125" style="1"/>
  </cols>
  <sheetData>
    <row r="1" spans="1:12" ht="6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x14ac:dyDescent="0.25">
      <c r="A2" s="3"/>
      <c r="L2" s="3"/>
    </row>
    <row r="3" spans="1:12" x14ac:dyDescent="0.25">
      <c r="A3" s="3"/>
      <c r="L3" s="3"/>
    </row>
    <row r="4" spans="1:12" x14ac:dyDescent="0.25">
      <c r="A4" s="3"/>
      <c r="B4"/>
      <c r="L4" s="3"/>
    </row>
    <row r="5" spans="1:12" x14ac:dyDescent="0.25">
      <c r="A5" s="3"/>
      <c r="L5" s="3"/>
    </row>
    <row r="6" spans="1:12" x14ac:dyDescent="0.25">
      <c r="A6" s="3"/>
      <c r="L6" s="3"/>
    </row>
    <row r="7" spans="1:12" x14ac:dyDescent="0.25">
      <c r="A7" s="3"/>
      <c r="L7" s="3"/>
    </row>
    <row r="8" spans="1:12" x14ac:dyDescent="0.25">
      <c r="A8" s="3"/>
      <c r="L8" s="3"/>
    </row>
    <row r="9" spans="1:12" x14ac:dyDescent="0.25">
      <c r="A9" s="3"/>
      <c r="L9" s="3"/>
    </row>
    <row r="10" spans="1:12" x14ac:dyDescent="0.25">
      <c r="A10" s="3"/>
      <c r="L10" s="3"/>
    </row>
    <row r="11" spans="1:12" x14ac:dyDescent="0.25">
      <c r="A11" s="3"/>
      <c r="L11" s="3"/>
    </row>
    <row r="12" spans="1:12" x14ac:dyDescent="0.25">
      <c r="A12" s="3"/>
      <c r="L12" s="3"/>
    </row>
    <row r="13" spans="1:12" x14ac:dyDescent="0.25">
      <c r="A13" s="3"/>
      <c r="L13" s="3"/>
    </row>
    <row r="14" spans="1:12" x14ac:dyDescent="0.25">
      <c r="A14" s="3"/>
      <c r="L14" s="3"/>
    </row>
    <row r="15" spans="1:12" x14ac:dyDescent="0.25">
      <c r="A15" s="3"/>
      <c r="L15" s="3"/>
    </row>
    <row r="16" spans="1:12" x14ac:dyDescent="0.25">
      <c r="A16" s="3"/>
      <c r="I16"/>
      <c r="L16" s="3"/>
    </row>
    <row r="17" spans="1:12" x14ac:dyDescent="0.25">
      <c r="A17" s="3"/>
      <c r="L17" s="3"/>
    </row>
    <row r="18" spans="1:12" x14ac:dyDescent="0.25">
      <c r="A18" s="3"/>
      <c r="L18" s="3"/>
    </row>
    <row r="19" spans="1:12" x14ac:dyDescent="0.25">
      <c r="A19" s="3"/>
      <c r="L19" s="3"/>
    </row>
    <row r="20" spans="1:12" x14ac:dyDescent="0.25">
      <c r="A20" s="3"/>
      <c r="L20" s="3"/>
    </row>
    <row r="21" spans="1:12" x14ac:dyDescent="0.25">
      <c r="A21" s="3"/>
      <c r="L21" s="3"/>
    </row>
    <row r="22" spans="1:12" x14ac:dyDescent="0.25">
      <c r="A22" s="3"/>
      <c r="L22" s="3"/>
    </row>
    <row r="23" spans="1:12" x14ac:dyDescent="0.25">
      <c r="A23" s="3"/>
      <c r="L23" s="3"/>
    </row>
    <row r="24" spans="1:12" x14ac:dyDescent="0.25">
      <c r="A24" s="3"/>
      <c r="L24" s="3"/>
    </row>
    <row r="25" spans="1:12" x14ac:dyDescent="0.25">
      <c r="A25" s="3"/>
      <c r="L25" s="3"/>
    </row>
    <row r="26" spans="1:12" x14ac:dyDescent="0.25">
      <c r="A26" s="3"/>
      <c r="L26" s="3"/>
    </row>
    <row r="27" spans="1:12" x14ac:dyDescent="0.25">
      <c r="A27" s="3"/>
      <c r="L27" s="3"/>
    </row>
    <row r="28" spans="1:12" x14ac:dyDescent="0.25">
      <c r="A28" s="3"/>
      <c r="L28" s="3"/>
    </row>
    <row r="29" spans="1:12" x14ac:dyDescent="0.25">
      <c r="A29" s="3"/>
      <c r="L29" s="3"/>
    </row>
    <row r="30" spans="1:12" x14ac:dyDescent="0.25">
      <c r="A30" s="3"/>
      <c r="L30" s="3"/>
    </row>
    <row r="31" spans="1:12" x14ac:dyDescent="0.25">
      <c r="A31" s="3"/>
      <c r="L31" s="3"/>
    </row>
    <row r="32" spans="1:12" x14ac:dyDescent="0.25">
      <c r="A32" s="3"/>
      <c r="L32" s="3"/>
    </row>
    <row r="33" spans="1:12" ht="21" customHeight="1" x14ac:dyDescent="0.25">
      <c r="A33" s="3"/>
      <c r="L33" s="3"/>
    </row>
    <row r="34" spans="1:12" ht="6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5" tint="0.59999389629810485"/>
  </sheetPr>
  <dimension ref="B5:J22"/>
  <sheetViews>
    <sheetView zoomScale="75" zoomScaleNormal="75" workbookViewId="0"/>
  </sheetViews>
  <sheetFormatPr baseColWidth="10" defaultRowHeight="15" x14ac:dyDescent="0.25"/>
  <cols>
    <col min="1" max="1" width="41.85546875" style="1" customWidth="1"/>
    <col min="2" max="2" width="4.7109375" style="1" hidden="1" customWidth="1"/>
    <col min="3" max="4" width="11.42578125" style="1"/>
    <col min="5" max="5" width="20.28515625" style="1" customWidth="1"/>
    <col min="6" max="6" width="11.42578125" style="1"/>
    <col min="7" max="7" width="38.140625" style="1" customWidth="1"/>
    <col min="8" max="16384" width="11.42578125" style="1"/>
  </cols>
  <sheetData>
    <row r="5" spans="3:7" ht="27.75" customHeight="1" x14ac:dyDescent="0.25">
      <c r="C5" s="133" t="s">
        <v>352</v>
      </c>
      <c r="D5" s="133"/>
      <c r="E5" s="133"/>
      <c r="F5" s="133"/>
      <c r="G5" s="133"/>
    </row>
    <row r="6" spans="3:7" x14ac:dyDescent="0.25">
      <c r="C6" s="133"/>
      <c r="D6" s="133"/>
      <c r="E6" s="133"/>
      <c r="F6" s="133"/>
      <c r="G6" s="133"/>
    </row>
    <row r="7" spans="3:7" ht="15.75" thickBot="1" x14ac:dyDescent="0.3"/>
    <row r="8" spans="3:7" ht="23.25" thickBot="1" x14ac:dyDescent="0.5">
      <c r="C8" s="134" t="s">
        <v>353</v>
      </c>
      <c r="D8" s="135"/>
      <c r="E8" s="136"/>
      <c r="G8" s="52" t="s">
        <v>401</v>
      </c>
    </row>
    <row r="9" spans="3:7" ht="23.25" thickBot="1" x14ac:dyDescent="0.5">
      <c r="C9" s="134" t="s">
        <v>354</v>
      </c>
      <c r="D9" s="135"/>
      <c r="E9" s="136"/>
      <c r="G9" s="51"/>
    </row>
    <row r="10" spans="3:7" ht="23.25" thickBot="1" x14ac:dyDescent="0.5">
      <c r="C10" s="134" t="s">
        <v>355</v>
      </c>
      <c r="D10" s="135"/>
      <c r="E10" s="136"/>
      <c r="G10" s="51"/>
    </row>
    <row r="11" spans="3:7" ht="23.25" thickBot="1" x14ac:dyDescent="0.5">
      <c r="C11" s="134" t="s">
        <v>356</v>
      </c>
      <c r="D11" s="135"/>
      <c r="E11" s="136"/>
      <c r="G11" s="51"/>
    </row>
    <row r="12" spans="3:7" ht="23.25" thickBot="1" x14ac:dyDescent="0.5">
      <c r="C12" s="134" t="s">
        <v>357</v>
      </c>
      <c r="D12" s="135"/>
      <c r="E12" s="136"/>
      <c r="G12" s="51"/>
    </row>
    <row r="22" spans="10:10" x14ac:dyDescent="0.25">
      <c r="J22" s="1" t="s">
        <v>351</v>
      </c>
    </row>
  </sheetData>
  <mergeCells count="6">
    <mergeCell ref="C5:G6"/>
    <mergeCell ref="C12:E12"/>
    <mergeCell ref="C11:E11"/>
    <mergeCell ref="C10:E10"/>
    <mergeCell ref="C9:E9"/>
    <mergeCell ref="C8:E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7" tint="0.59999389629810485"/>
  </sheetPr>
  <dimension ref="A1:F318"/>
  <sheetViews>
    <sheetView zoomScale="75" zoomScaleNormal="75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11" sqref="A11"/>
    </sheetView>
  </sheetViews>
  <sheetFormatPr baseColWidth="10" defaultColWidth="9.140625" defaultRowHeight="15" x14ac:dyDescent="0.25"/>
  <cols>
    <col min="1" max="1" width="59" style="4" customWidth="1"/>
    <col min="2" max="2" width="36" style="4" customWidth="1"/>
    <col min="3" max="3" width="18.5703125" style="4" customWidth="1"/>
    <col min="4" max="4" width="22" style="4" customWidth="1"/>
    <col min="5" max="5" width="22.28515625" style="9" customWidth="1"/>
    <col min="6" max="6" width="23.7109375" style="4" customWidth="1"/>
    <col min="7" max="16384" width="9.140625" style="4"/>
  </cols>
  <sheetData>
    <row r="1" spans="1:6" ht="63.75" customHeight="1" x14ac:dyDescent="0.25"/>
    <row r="2" spans="1:6" ht="33.75" customHeight="1" x14ac:dyDescent="0.45">
      <c r="B2" s="155" t="str">
        <f>'DATOS EMPRESA'!G8</f>
        <v>EMPRESA XYZ</v>
      </c>
      <c r="C2" s="155"/>
      <c r="D2" s="155"/>
      <c r="E2" s="155"/>
      <c r="F2" s="155"/>
    </row>
    <row r="3" spans="1:6" ht="27.75" x14ac:dyDescent="0.4">
      <c r="B3" s="159" t="s">
        <v>266</v>
      </c>
      <c r="C3" s="159"/>
      <c r="D3" s="159"/>
      <c r="E3" s="159"/>
      <c r="F3" s="159"/>
    </row>
    <row r="4" spans="1:6" ht="15.75" thickBot="1" x14ac:dyDescent="0.3"/>
    <row r="5" spans="1:6" s="5" customFormat="1" ht="29.25" customHeight="1" thickBot="1" x14ac:dyDescent="0.3">
      <c r="A5" s="128"/>
      <c r="B5" s="137" t="s">
        <v>265</v>
      </c>
      <c r="C5" s="138"/>
      <c r="D5" s="139"/>
      <c r="E5" s="15" t="s">
        <v>264</v>
      </c>
      <c r="F5" s="16" t="s">
        <v>263</v>
      </c>
    </row>
    <row r="6" spans="1:6" s="5" customFormat="1" ht="14.1" customHeight="1" x14ac:dyDescent="0.25">
      <c r="A6" s="128"/>
      <c r="B6" s="140" t="s">
        <v>262</v>
      </c>
      <c r="C6" s="141"/>
      <c r="D6" s="142"/>
      <c r="E6" s="88">
        <v>1</v>
      </c>
      <c r="F6" s="89"/>
    </row>
    <row r="7" spans="1:6" s="5" customFormat="1" ht="14.1" customHeight="1" x14ac:dyDescent="0.25">
      <c r="B7" s="143" t="s">
        <v>261</v>
      </c>
      <c r="C7" s="144"/>
      <c r="D7" s="145"/>
      <c r="E7" s="90">
        <v>101</v>
      </c>
      <c r="F7" s="91"/>
    </row>
    <row r="8" spans="1:6" s="6" customFormat="1" ht="14.1" customHeight="1" x14ac:dyDescent="0.25">
      <c r="B8" s="143" t="s">
        <v>260</v>
      </c>
      <c r="C8" s="144"/>
      <c r="D8" s="145"/>
      <c r="E8" s="90">
        <v>10101</v>
      </c>
      <c r="F8" s="92"/>
    </row>
    <row r="9" spans="1:6" s="6" customFormat="1" ht="14.1" customHeight="1" x14ac:dyDescent="0.25">
      <c r="B9" s="146" t="s">
        <v>259</v>
      </c>
      <c r="C9" s="147"/>
      <c r="D9" s="148"/>
      <c r="E9" s="86">
        <v>1010101</v>
      </c>
      <c r="F9" s="23">
        <v>1</v>
      </c>
    </row>
    <row r="10" spans="1:6" s="6" customFormat="1" ht="14.1" customHeight="1" x14ac:dyDescent="0.25">
      <c r="B10" s="146" t="s">
        <v>258</v>
      </c>
      <c r="C10" s="147"/>
      <c r="D10" s="148"/>
      <c r="E10" s="86">
        <v>1010102</v>
      </c>
      <c r="F10" s="23">
        <v>1</v>
      </c>
    </row>
    <row r="11" spans="1:6" s="6" customFormat="1" ht="14.1" customHeight="1" x14ac:dyDescent="0.25">
      <c r="B11" s="146" t="s">
        <v>257</v>
      </c>
      <c r="C11" s="147"/>
      <c r="D11" s="148"/>
      <c r="E11" s="86">
        <v>1010103</v>
      </c>
      <c r="F11" s="23">
        <v>1</v>
      </c>
    </row>
    <row r="12" spans="1:6" s="6" customFormat="1" ht="14.1" customHeight="1" x14ac:dyDescent="0.25">
      <c r="B12" s="143" t="s">
        <v>256</v>
      </c>
      <c r="C12" s="144"/>
      <c r="D12" s="145"/>
      <c r="E12" s="90">
        <v>10102</v>
      </c>
      <c r="F12" s="93"/>
    </row>
    <row r="13" spans="1:6" s="6" customFormat="1" ht="14.1" customHeight="1" x14ac:dyDescent="0.25">
      <c r="B13" s="146" t="s">
        <v>255</v>
      </c>
      <c r="C13" s="147"/>
      <c r="D13" s="148"/>
      <c r="E13" s="86">
        <v>1010201</v>
      </c>
      <c r="F13" s="23">
        <v>1</v>
      </c>
    </row>
    <row r="14" spans="1:6" s="6" customFormat="1" ht="14.1" customHeight="1" x14ac:dyDescent="0.25">
      <c r="B14" s="146" t="s">
        <v>254</v>
      </c>
      <c r="C14" s="147"/>
      <c r="D14" s="148"/>
      <c r="E14" s="86">
        <v>1010202</v>
      </c>
      <c r="F14" s="23">
        <v>1</v>
      </c>
    </row>
    <row r="15" spans="1:6" s="6" customFormat="1" ht="14.1" customHeight="1" x14ac:dyDescent="0.25">
      <c r="B15" s="146" t="s">
        <v>198</v>
      </c>
      <c r="C15" s="147"/>
      <c r="D15" s="148"/>
      <c r="E15" s="86">
        <v>1010203</v>
      </c>
      <c r="F15" s="23">
        <v>1</v>
      </c>
    </row>
    <row r="16" spans="1:6" s="6" customFormat="1" ht="14.1" customHeight="1" x14ac:dyDescent="0.25">
      <c r="B16" s="146" t="s">
        <v>253</v>
      </c>
      <c r="C16" s="147"/>
      <c r="D16" s="148"/>
      <c r="E16" s="86">
        <v>1010204</v>
      </c>
      <c r="F16" s="23">
        <v>1</v>
      </c>
    </row>
    <row r="17" spans="2:6" s="6" customFormat="1" ht="14.1" customHeight="1" x14ac:dyDescent="0.25">
      <c r="B17" s="146" t="s">
        <v>252</v>
      </c>
      <c r="C17" s="147"/>
      <c r="D17" s="148"/>
      <c r="E17" s="86">
        <v>1010205</v>
      </c>
      <c r="F17" s="23">
        <v>1</v>
      </c>
    </row>
    <row r="18" spans="2:6" s="6" customFormat="1" ht="14.1" customHeight="1" x14ac:dyDescent="0.25">
      <c r="B18" s="146" t="s">
        <v>251</v>
      </c>
      <c r="C18" s="147"/>
      <c r="D18" s="148"/>
      <c r="E18" s="86">
        <v>1010206</v>
      </c>
      <c r="F18" s="23">
        <v>1</v>
      </c>
    </row>
    <row r="19" spans="2:6" s="6" customFormat="1" ht="14.1" customHeight="1" x14ac:dyDescent="0.25">
      <c r="B19" s="146" t="s">
        <v>250</v>
      </c>
      <c r="C19" s="147"/>
      <c r="D19" s="148"/>
      <c r="E19" s="86">
        <v>1010207</v>
      </c>
      <c r="F19" s="23">
        <v>1</v>
      </c>
    </row>
    <row r="20" spans="2:6" s="6" customFormat="1" ht="14.1" customHeight="1" x14ac:dyDescent="0.25">
      <c r="B20" s="143" t="s">
        <v>249</v>
      </c>
      <c r="C20" s="144"/>
      <c r="D20" s="145"/>
      <c r="E20" s="90">
        <v>10103</v>
      </c>
      <c r="F20" s="93"/>
    </row>
    <row r="21" spans="2:6" s="6" customFormat="1" ht="14.1" customHeight="1" x14ac:dyDescent="0.25">
      <c r="B21" s="146" t="s">
        <v>248</v>
      </c>
      <c r="C21" s="147"/>
      <c r="D21" s="148"/>
      <c r="E21" s="86">
        <v>1010301</v>
      </c>
      <c r="F21" s="23">
        <v>1</v>
      </c>
    </row>
    <row r="22" spans="2:6" s="6" customFormat="1" ht="14.1" customHeight="1" x14ac:dyDescent="0.25">
      <c r="B22" s="146" t="s">
        <v>247</v>
      </c>
      <c r="C22" s="147"/>
      <c r="D22" s="148"/>
      <c r="E22" s="86">
        <v>1010302</v>
      </c>
      <c r="F22" s="23">
        <v>1</v>
      </c>
    </row>
    <row r="23" spans="2:6" s="6" customFormat="1" ht="14.1" customHeight="1" x14ac:dyDescent="0.25">
      <c r="B23" s="146" t="s">
        <v>246</v>
      </c>
      <c r="C23" s="147"/>
      <c r="D23" s="148"/>
      <c r="E23" s="86">
        <v>1010303</v>
      </c>
      <c r="F23" s="23">
        <v>1</v>
      </c>
    </row>
    <row r="24" spans="2:6" s="6" customFormat="1" ht="14.1" customHeight="1" x14ac:dyDescent="0.25">
      <c r="B24" s="146" t="s">
        <v>245</v>
      </c>
      <c r="C24" s="147"/>
      <c r="D24" s="148"/>
      <c r="E24" s="86">
        <v>1010304</v>
      </c>
      <c r="F24" s="23">
        <v>1</v>
      </c>
    </row>
    <row r="25" spans="2:6" s="6" customFormat="1" ht="14.1" customHeight="1" x14ac:dyDescent="0.25">
      <c r="B25" s="146" t="s">
        <v>244</v>
      </c>
      <c r="C25" s="147"/>
      <c r="D25" s="148"/>
      <c r="E25" s="86">
        <v>1010305</v>
      </c>
      <c r="F25" s="23">
        <v>1</v>
      </c>
    </row>
    <row r="26" spans="2:6" s="6" customFormat="1" ht="14.1" customHeight="1" x14ac:dyDescent="0.25">
      <c r="B26" s="146" t="s">
        <v>243</v>
      </c>
      <c r="C26" s="147"/>
      <c r="D26" s="148"/>
      <c r="E26" s="86">
        <v>1010306</v>
      </c>
      <c r="F26" s="23">
        <v>1</v>
      </c>
    </row>
    <row r="27" spans="2:6" s="6" customFormat="1" ht="14.1" customHeight="1" x14ac:dyDescent="0.25">
      <c r="B27" s="146" t="s">
        <v>242</v>
      </c>
      <c r="C27" s="147"/>
      <c r="D27" s="148"/>
      <c r="E27" s="86">
        <v>1010307</v>
      </c>
      <c r="F27" s="23">
        <v>1</v>
      </c>
    </row>
    <row r="28" spans="2:6" s="6" customFormat="1" ht="14.1" customHeight="1" x14ac:dyDescent="0.25">
      <c r="B28" s="146" t="s">
        <v>241</v>
      </c>
      <c r="C28" s="147"/>
      <c r="D28" s="148"/>
      <c r="E28" s="86">
        <v>1010308</v>
      </c>
      <c r="F28" s="23">
        <v>1</v>
      </c>
    </row>
    <row r="29" spans="2:6" s="6" customFormat="1" ht="14.1" customHeight="1" x14ac:dyDescent="0.25">
      <c r="B29" s="146" t="s">
        <v>240</v>
      </c>
      <c r="C29" s="147"/>
      <c r="D29" s="148"/>
      <c r="E29" s="86">
        <v>1010309</v>
      </c>
      <c r="F29" s="23">
        <v>1</v>
      </c>
    </row>
    <row r="30" spans="2:6" s="6" customFormat="1" ht="14.1" customHeight="1" x14ac:dyDescent="0.25">
      <c r="B30" s="146" t="s">
        <v>239</v>
      </c>
      <c r="C30" s="147"/>
      <c r="D30" s="148"/>
      <c r="E30" s="86">
        <v>1010310</v>
      </c>
      <c r="F30" s="23">
        <v>1</v>
      </c>
    </row>
    <row r="31" spans="2:6" s="6" customFormat="1" ht="14.1" customHeight="1" x14ac:dyDescent="0.25">
      <c r="B31" s="146" t="s">
        <v>238</v>
      </c>
      <c r="C31" s="147"/>
      <c r="D31" s="148"/>
      <c r="E31" s="86">
        <v>1010311</v>
      </c>
      <c r="F31" s="23">
        <v>1</v>
      </c>
    </row>
    <row r="32" spans="2:6" s="6" customFormat="1" ht="14.1" customHeight="1" x14ac:dyDescent="0.25">
      <c r="B32" s="146" t="s">
        <v>237</v>
      </c>
      <c r="C32" s="147"/>
      <c r="D32" s="148"/>
      <c r="E32" s="86">
        <v>1010312</v>
      </c>
      <c r="F32" s="23">
        <v>1</v>
      </c>
    </row>
    <row r="33" spans="2:6" s="6" customFormat="1" ht="13.5" customHeight="1" x14ac:dyDescent="0.25">
      <c r="B33" s="146" t="s">
        <v>236</v>
      </c>
      <c r="C33" s="147"/>
      <c r="D33" s="148"/>
      <c r="E33" s="86">
        <v>1010313</v>
      </c>
      <c r="F33" s="23">
        <v>1</v>
      </c>
    </row>
    <row r="34" spans="2:6" s="6" customFormat="1" ht="14.1" customHeight="1" x14ac:dyDescent="0.25">
      <c r="B34" s="143" t="s">
        <v>235</v>
      </c>
      <c r="C34" s="144"/>
      <c r="D34" s="145"/>
      <c r="E34" s="90">
        <v>10104</v>
      </c>
      <c r="F34" s="93"/>
    </row>
    <row r="35" spans="2:6" s="6" customFormat="1" ht="14.1" customHeight="1" x14ac:dyDescent="0.25">
      <c r="B35" s="146" t="s">
        <v>234</v>
      </c>
      <c r="C35" s="147"/>
      <c r="D35" s="148"/>
      <c r="E35" s="86">
        <v>1010401</v>
      </c>
      <c r="F35" s="23">
        <v>1</v>
      </c>
    </row>
    <row r="36" spans="2:6" s="6" customFormat="1" ht="14.1" customHeight="1" x14ac:dyDescent="0.25">
      <c r="B36" s="146" t="s">
        <v>233</v>
      </c>
      <c r="C36" s="147"/>
      <c r="D36" s="148"/>
      <c r="E36" s="86">
        <v>1010402</v>
      </c>
      <c r="F36" s="23">
        <v>1</v>
      </c>
    </row>
    <row r="37" spans="2:6" s="6" customFormat="1" ht="14.1" customHeight="1" x14ac:dyDescent="0.25">
      <c r="B37" s="146" t="s">
        <v>232</v>
      </c>
      <c r="C37" s="147"/>
      <c r="D37" s="148"/>
      <c r="E37" s="86">
        <v>1010403</v>
      </c>
      <c r="F37" s="23">
        <v>1</v>
      </c>
    </row>
    <row r="38" spans="2:6" s="6" customFormat="1" ht="14.1" customHeight="1" x14ac:dyDescent="0.25">
      <c r="B38" s="146" t="s">
        <v>231</v>
      </c>
      <c r="C38" s="147"/>
      <c r="D38" s="148"/>
      <c r="E38" s="86">
        <v>1010404</v>
      </c>
      <c r="F38" s="23">
        <v>1</v>
      </c>
    </row>
    <row r="39" spans="2:6" s="6" customFormat="1" ht="14.1" customHeight="1" x14ac:dyDescent="0.25">
      <c r="B39" s="143" t="s">
        <v>230</v>
      </c>
      <c r="C39" s="144"/>
      <c r="D39" s="145"/>
      <c r="E39" s="90">
        <v>10105</v>
      </c>
      <c r="F39" s="93"/>
    </row>
    <row r="40" spans="2:6" s="6" customFormat="1" ht="14.1" customHeight="1" x14ac:dyDescent="0.25">
      <c r="B40" s="146" t="s">
        <v>229</v>
      </c>
      <c r="C40" s="147"/>
      <c r="D40" s="148"/>
      <c r="E40" s="86">
        <v>1010501</v>
      </c>
      <c r="F40" s="23">
        <v>1</v>
      </c>
    </row>
    <row r="41" spans="2:6" s="6" customFormat="1" ht="14.1" customHeight="1" x14ac:dyDescent="0.25">
      <c r="B41" s="146" t="s">
        <v>228</v>
      </c>
      <c r="C41" s="147"/>
      <c r="D41" s="148"/>
      <c r="E41" s="86">
        <v>1010502</v>
      </c>
      <c r="F41" s="23">
        <v>1</v>
      </c>
    </row>
    <row r="42" spans="2:6" s="6" customFormat="1" ht="14.1" customHeight="1" x14ac:dyDescent="0.25">
      <c r="B42" s="146" t="s">
        <v>227</v>
      </c>
      <c r="C42" s="147"/>
      <c r="D42" s="148"/>
      <c r="E42" s="86">
        <v>1010503</v>
      </c>
      <c r="F42" s="23">
        <v>1</v>
      </c>
    </row>
    <row r="43" spans="2:6" s="6" customFormat="1" ht="14.1" customHeight="1" x14ac:dyDescent="0.25">
      <c r="B43" s="146" t="s">
        <v>226</v>
      </c>
      <c r="C43" s="147"/>
      <c r="D43" s="148"/>
      <c r="E43" s="86">
        <v>10106</v>
      </c>
      <c r="F43" s="23">
        <v>1</v>
      </c>
    </row>
    <row r="44" spans="2:6" s="6" customFormat="1" ht="14.1" customHeight="1" x14ac:dyDescent="0.25">
      <c r="B44" s="146" t="s">
        <v>225</v>
      </c>
      <c r="C44" s="147"/>
      <c r="D44" s="148"/>
      <c r="E44" s="86">
        <v>10107</v>
      </c>
      <c r="F44" s="23">
        <v>1</v>
      </c>
    </row>
    <row r="45" spans="2:6" s="6" customFormat="1" ht="14.1" customHeight="1" x14ac:dyDescent="0.25">
      <c r="B45" s="146" t="s">
        <v>224</v>
      </c>
      <c r="C45" s="147"/>
      <c r="D45" s="148"/>
      <c r="E45" s="86">
        <v>10108</v>
      </c>
      <c r="F45" s="23">
        <v>1</v>
      </c>
    </row>
    <row r="46" spans="2:6" s="6" customFormat="1" ht="14.1" customHeight="1" x14ac:dyDescent="0.25">
      <c r="B46" s="143" t="s">
        <v>223</v>
      </c>
      <c r="C46" s="144"/>
      <c r="D46" s="145"/>
      <c r="E46" s="90">
        <v>102</v>
      </c>
      <c r="F46" s="93"/>
    </row>
    <row r="47" spans="2:6" s="6" customFormat="1" ht="14.1" customHeight="1" x14ac:dyDescent="0.25">
      <c r="B47" s="143" t="s">
        <v>222</v>
      </c>
      <c r="C47" s="144"/>
      <c r="D47" s="145"/>
      <c r="E47" s="90">
        <v>10201</v>
      </c>
      <c r="F47" s="93"/>
    </row>
    <row r="48" spans="2:6" s="6" customFormat="1" ht="14.1" customHeight="1" x14ac:dyDescent="0.25">
      <c r="B48" s="146" t="s">
        <v>210</v>
      </c>
      <c r="C48" s="147"/>
      <c r="D48" s="148"/>
      <c r="E48" s="86">
        <v>1020101</v>
      </c>
      <c r="F48" s="23">
        <v>1</v>
      </c>
    </row>
    <row r="49" spans="2:6" s="6" customFormat="1" ht="14.1" customHeight="1" x14ac:dyDescent="0.25">
      <c r="B49" s="146" t="s">
        <v>209</v>
      </c>
      <c r="C49" s="147"/>
      <c r="D49" s="148"/>
      <c r="E49" s="86">
        <v>1020102</v>
      </c>
      <c r="F49" s="23">
        <v>1</v>
      </c>
    </row>
    <row r="50" spans="2:6" s="6" customFormat="1" ht="14.1" customHeight="1" x14ac:dyDescent="0.25">
      <c r="B50" s="146" t="s">
        <v>221</v>
      </c>
      <c r="C50" s="147"/>
      <c r="D50" s="148"/>
      <c r="E50" s="86">
        <v>1020103</v>
      </c>
      <c r="F50" s="23">
        <v>1</v>
      </c>
    </row>
    <row r="51" spans="2:6" s="6" customFormat="1" ht="14.1" customHeight="1" x14ac:dyDescent="0.25">
      <c r="B51" s="146" t="s">
        <v>220</v>
      </c>
      <c r="C51" s="147"/>
      <c r="D51" s="148"/>
      <c r="E51" s="86">
        <v>1020104</v>
      </c>
      <c r="F51" s="23">
        <v>1</v>
      </c>
    </row>
    <row r="52" spans="2:6" s="6" customFormat="1" ht="14.1" customHeight="1" x14ac:dyDescent="0.25">
      <c r="B52" s="146" t="s">
        <v>219</v>
      </c>
      <c r="C52" s="147"/>
      <c r="D52" s="148"/>
      <c r="E52" s="86">
        <v>1020105</v>
      </c>
      <c r="F52" s="23">
        <v>1</v>
      </c>
    </row>
    <row r="53" spans="2:6" s="6" customFormat="1" ht="13.5" customHeight="1" x14ac:dyDescent="0.25">
      <c r="B53" s="146" t="s">
        <v>218</v>
      </c>
      <c r="C53" s="147"/>
      <c r="D53" s="148"/>
      <c r="E53" s="86">
        <v>1020106</v>
      </c>
      <c r="F53" s="23">
        <v>1</v>
      </c>
    </row>
    <row r="54" spans="2:6" s="6" customFormat="1" ht="14.1" customHeight="1" x14ac:dyDescent="0.25">
      <c r="B54" s="146" t="s">
        <v>217</v>
      </c>
      <c r="C54" s="147"/>
      <c r="D54" s="148"/>
      <c r="E54" s="86">
        <v>1020107</v>
      </c>
      <c r="F54" s="23">
        <v>1</v>
      </c>
    </row>
    <row r="55" spans="2:6" s="6" customFormat="1" ht="14.1" customHeight="1" x14ac:dyDescent="0.25">
      <c r="B55" s="146" t="s">
        <v>216</v>
      </c>
      <c r="C55" s="147"/>
      <c r="D55" s="148"/>
      <c r="E55" s="86">
        <v>1020108</v>
      </c>
      <c r="F55" s="23">
        <v>1</v>
      </c>
    </row>
    <row r="56" spans="2:6" s="6" customFormat="1" ht="14.1" customHeight="1" x14ac:dyDescent="0.25">
      <c r="B56" s="146" t="s">
        <v>215</v>
      </c>
      <c r="C56" s="147"/>
      <c r="D56" s="148"/>
      <c r="E56" s="86">
        <v>1020109</v>
      </c>
      <c r="F56" s="23">
        <v>1</v>
      </c>
    </row>
    <row r="57" spans="2:6" s="6" customFormat="1" ht="14.1" customHeight="1" x14ac:dyDescent="0.25">
      <c r="B57" s="146" t="s">
        <v>214</v>
      </c>
      <c r="C57" s="147"/>
      <c r="D57" s="148"/>
      <c r="E57" s="86">
        <v>1020110</v>
      </c>
      <c r="F57" s="23">
        <v>1</v>
      </c>
    </row>
    <row r="58" spans="2:6" s="6" customFormat="1" ht="14.1" customHeight="1" x14ac:dyDescent="0.25">
      <c r="B58" s="146" t="s">
        <v>213</v>
      </c>
      <c r="C58" s="147"/>
      <c r="D58" s="148"/>
      <c r="E58" s="86">
        <v>1020111</v>
      </c>
      <c r="F58" s="23">
        <v>1</v>
      </c>
    </row>
    <row r="59" spans="2:6" s="6" customFormat="1" ht="14.1" customHeight="1" x14ac:dyDescent="0.25">
      <c r="B59" s="146" t="s">
        <v>278</v>
      </c>
      <c r="C59" s="147"/>
      <c r="D59" s="148"/>
      <c r="E59" s="86">
        <v>1020112</v>
      </c>
      <c r="F59" s="23">
        <v>1</v>
      </c>
    </row>
    <row r="60" spans="2:6" s="6" customFormat="1" ht="14.1" customHeight="1" x14ac:dyDescent="0.25">
      <c r="B60" s="146" t="s">
        <v>212</v>
      </c>
      <c r="C60" s="147"/>
      <c r="D60" s="148"/>
      <c r="E60" s="86">
        <v>1020113</v>
      </c>
      <c r="F60" s="23">
        <v>1</v>
      </c>
    </row>
    <row r="61" spans="2:6" s="6" customFormat="1" ht="14.1" customHeight="1" x14ac:dyDescent="0.25">
      <c r="B61" s="146" t="s">
        <v>211</v>
      </c>
      <c r="C61" s="147"/>
      <c r="D61" s="148"/>
      <c r="E61" s="86">
        <v>1020114</v>
      </c>
      <c r="F61" s="23">
        <v>1</v>
      </c>
    </row>
    <row r="62" spans="2:6" s="6" customFormat="1" ht="14.1" customHeight="1" x14ac:dyDescent="0.25">
      <c r="B62" s="143" t="s">
        <v>29</v>
      </c>
      <c r="C62" s="144"/>
      <c r="D62" s="145"/>
      <c r="E62" s="90">
        <v>10202</v>
      </c>
      <c r="F62" s="93"/>
    </row>
    <row r="63" spans="2:6" s="6" customFormat="1" ht="14.1" customHeight="1" x14ac:dyDescent="0.25">
      <c r="B63" s="146" t="s">
        <v>210</v>
      </c>
      <c r="C63" s="147"/>
      <c r="D63" s="148"/>
      <c r="E63" s="86">
        <v>1020201</v>
      </c>
      <c r="F63" s="23">
        <v>1</v>
      </c>
    </row>
    <row r="64" spans="2:6" s="6" customFormat="1" ht="14.1" customHeight="1" x14ac:dyDescent="0.25">
      <c r="B64" s="146" t="s">
        <v>209</v>
      </c>
      <c r="C64" s="147"/>
      <c r="D64" s="148"/>
      <c r="E64" s="86">
        <v>1020202</v>
      </c>
      <c r="F64" s="23">
        <v>1</v>
      </c>
    </row>
    <row r="65" spans="2:6" s="6" customFormat="1" ht="14.1" customHeight="1" x14ac:dyDescent="0.25">
      <c r="B65" s="146" t="s">
        <v>279</v>
      </c>
      <c r="C65" s="147"/>
      <c r="D65" s="148"/>
      <c r="E65" s="86">
        <v>1020203</v>
      </c>
      <c r="F65" s="23">
        <v>1</v>
      </c>
    </row>
    <row r="66" spans="2:6" s="6" customFormat="1" ht="14.1" customHeight="1" x14ac:dyDescent="0.25">
      <c r="B66" s="146" t="s">
        <v>208</v>
      </c>
      <c r="C66" s="147"/>
      <c r="D66" s="148"/>
      <c r="E66" s="86">
        <v>1020204</v>
      </c>
      <c r="F66" s="23">
        <v>1</v>
      </c>
    </row>
    <row r="67" spans="2:6" s="6" customFormat="1" ht="14.1" customHeight="1" x14ac:dyDescent="0.25">
      <c r="B67" s="143" t="s">
        <v>207</v>
      </c>
      <c r="C67" s="144"/>
      <c r="D67" s="145"/>
      <c r="E67" s="90">
        <v>10203</v>
      </c>
      <c r="F67" s="93"/>
    </row>
    <row r="68" spans="2:6" s="6" customFormat="1" ht="14.1" customHeight="1" x14ac:dyDescent="0.25">
      <c r="B68" s="146" t="s">
        <v>206</v>
      </c>
      <c r="C68" s="147"/>
      <c r="D68" s="148"/>
      <c r="E68" s="86">
        <v>1020301</v>
      </c>
      <c r="F68" s="23">
        <v>1</v>
      </c>
    </row>
    <row r="69" spans="2:6" s="6" customFormat="1" ht="14.1" customHeight="1" x14ac:dyDescent="0.25">
      <c r="B69" s="146" t="s">
        <v>205</v>
      </c>
      <c r="C69" s="147"/>
      <c r="D69" s="148"/>
      <c r="E69" s="86">
        <v>1020302</v>
      </c>
      <c r="F69" s="23">
        <v>1</v>
      </c>
    </row>
    <row r="70" spans="2:6" s="6" customFormat="1" ht="14.1" customHeight="1" x14ac:dyDescent="0.25">
      <c r="B70" s="146" t="s">
        <v>204</v>
      </c>
      <c r="C70" s="147"/>
      <c r="D70" s="148"/>
      <c r="E70" s="86">
        <v>1020303</v>
      </c>
      <c r="F70" s="23">
        <v>1</v>
      </c>
    </row>
    <row r="71" spans="2:6" s="6" customFormat="1" ht="14.1" customHeight="1" x14ac:dyDescent="0.25">
      <c r="B71" s="146" t="s">
        <v>203</v>
      </c>
      <c r="C71" s="147"/>
      <c r="D71" s="148"/>
      <c r="E71" s="86">
        <v>1020304</v>
      </c>
      <c r="F71" s="23">
        <v>1</v>
      </c>
    </row>
    <row r="72" spans="2:6" s="6" customFormat="1" ht="14.1" customHeight="1" x14ac:dyDescent="0.25">
      <c r="B72" s="146" t="s">
        <v>280</v>
      </c>
      <c r="C72" s="147"/>
      <c r="D72" s="148"/>
      <c r="E72" s="86">
        <v>1020305</v>
      </c>
      <c r="F72" s="23">
        <v>1</v>
      </c>
    </row>
    <row r="73" spans="2:6" s="6" customFormat="1" ht="14.1" customHeight="1" x14ac:dyDescent="0.25">
      <c r="B73" s="146" t="s">
        <v>202</v>
      </c>
      <c r="C73" s="147"/>
      <c r="D73" s="148"/>
      <c r="E73" s="86">
        <v>1020306</v>
      </c>
      <c r="F73" s="23">
        <v>1</v>
      </c>
    </row>
    <row r="74" spans="2:6" s="6" customFormat="1" ht="14.1" customHeight="1" x14ac:dyDescent="0.25">
      <c r="B74" s="149" t="s">
        <v>201</v>
      </c>
      <c r="C74" s="150"/>
      <c r="D74" s="151"/>
      <c r="E74" s="86">
        <v>10204</v>
      </c>
      <c r="F74" s="23">
        <v>1</v>
      </c>
    </row>
    <row r="75" spans="2:6" s="6" customFormat="1" ht="14.1" customHeight="1" x14ac:dyDescent="0.25">
      <c r="B75" s="149" t="s">
        <v>200</v>
      </c>
      <c r="C75" s="150"/>
      <c r="D75" s="151"/>
      <c r="E75" s="86">
        <v>10205</v>
      </c>
      <c r="F75" s="23">
        <v>1</v>
      </c>
    </row>
    <row r="76" spans="2:6" s="6" customFormat="1" ht="14.1" customHeight="1" x14ac:dyDescent="0.25">
      <c r="B76" s="143" t="s">
        <v>199</v>
      </c>
      <c r="C76" s="144"/>
      <c r="D76" s="145"/>
      <c r="E76" s="90">
        <v>10206</v>
      </c>
      <c r="F76" s="93"/>
    </row>
    <row r="77" spans="2:6" s="6" customFormat="1" ht="14.1" customHeight="1" x14ac:dyDescent="0.25">
      <c r="B77" s="146" t="s">
        <v>198</v>
      </c>
      <c r="C77" s="147"/>
      <c r="D77" s="148"/>
      <c r="E77" s="86">
        <v>1020601</v>
      </c>
      <c r="F77" s="23">
        <v>1</v>
      </c>
    </row>
    <row r="78" spans="2:6" s="6" customFormat="1" ht="13.5" customHeight="1" x14ac:dyDescent="0.25">
      <c r="B78" s="146" t="s">
        <v>197</v>
      </c>
      <c r="C78" s="147"/>
      <c r="D78" s="148"/>
      <c r="E78" s="86">
        <v>1020602</v>
      </c>
      <c r="F78" s="23">
        <v>1</v>
      </c>
    </row>
    <row r="79" spans="2:6" s="6" customFormat="1" ht="14.1" customHeight="1" x14ac:dyDescent="0.25">
      <c r="B79" s="146" t="s">
        <v>196</v>
      </c>
      <c r="C79" s="147"/>
      <c r="D79" s="148"/>
      <c r="E79" s="86">
        <v>1020603</v>
      </c>
      <c r="F79" s="23">
        <v>1</v>
      </c>
    </row>
    <row r="80" spans="2:6" s="6" customFormat="1" ht="14.1" customHeight="1" x14ac:dyDescent="0.25">
      <c r="B80" s="146" t="s">
        <v>195</v>
      </c>
      <c r="C80" s="147"/>
      <c r="D80" s="148"/>
      <c r="E80" s="86">
        <v>1020604</v>
      </c>
      <c r="F80" s="23">
        <v>1</v>
      </c>
    </row>
    <row r="81" spans="2:6" s="6" customFormat="1" ht="14.1" customHeight="1" x14ac:dyDescent="0.25">
      <c r="B81" s="149" t="s">
        <v>194</v>
      </c>
      <c r="C81" s="150"/>
      <c r="D81" s="151"/>
      <c r="E81" s="86">
        <v>10207</v>
      </c>
      <c r="F81" s="23">
        <v>1</v>
      </c>
    </row>
    <row r="82" spans="2:6" s="6" customFormat="1" ht="14.1" customHeight="1" x14ac:dyDescent="0.25">
      <c r="B82" s="149" t="s">
        <v>193</v>
      </c>
      <c r="C82" s="150"/>
      <c r="D82" s="151"/>
      <c r="E82" s="86">
        <v>10208</v>
      </c>
      <c r="F82" s="23">
        <v>1</v>
      </c>
    </row>
    <row r="83" spans="2:6" s="5" customFormat="1" ht="14.1" customHeight="1" x14ac:dyDescent="0.25">
      <c r="B83" s="143" t="s">
        <v>192</v>
      </c>
      <c r="C83" s="144"/>
      <c r="D83" s="145"/>
      <c r="E83" s="90">
        <v>2</v>
      </c>
      <c r="F83" s="93"/>
    </row>
    <row r="84" spans="2:6" s="5" customFormat="1" ht="14.1" customHeight="1" x14ac:dyDescent="0.25">
      <c r="B84" s="143" t="s">
        <v>191</v>
      </c>
      <c r="C84" s="144"/>
      <c r="D84" s="145"/>
      <c r="E84" s="90">
        <v>201</v>
      </c>
      <c r="F84" s="93"/>
    </row>
    <row r="85" spans="2:6" s="6" customFormat="1" ht="14.1" customHeight="1" x14ac:dyDescent="0.25">
      <c r="B85" s="146" t="s">
        <v>190</v>
      </c>
      <c r="C85" s="147"/>
      <c r="D85" s="148"/>
      <c r="E85" s="86">
        <v>20101</v>
      </c>
      <c r="F85" s="23">
        <v>1</v>
      </c>
    </row>
    <row r="86" spans="2:6" s="6" customFormat="1" ht="14.1" customHeight="1" x14ac:dyDescent="0.25">
      <c r="B86" s="146" t="s">
        <v>189</v>
      </c>
      <c r="C86" s="147"/>
      <c r="D86" s="148"/>
      <c r="E86" s="86">
        <v>20102</v>
      </c>
      <c r="F86" s="23">
        <v>1</v>
      </c>
    </row>
    <row r="87" spans="2:6" s="6" customFormat="1" ht="14.1" customHeight="1" x14ac:dyDescent="0.25">
      <c r="B87" s="146" t="s">
        <v>160</v>
      </c>
      <c r="C87" s="147"/>
      <c r="D87" s="148"/>
      <c r="E87" s="86">
        <v>20103</v>
      </c>
      <c r="F87" s="23">
        <v>1</v>
      </c>
    </row>
    <row r="88" spans="2:6" s="6" customFormat="1" ht="14.1" customHeight="1" x14ac:dyDescent="0.25">
      <c r="B88" s="146" t="s">
        <v>159</v>
      </c>
      <c r="C88" s="147"/>
      <c r="D88" s="148"/>
      <c r="E88" s="86">
        <v>20104</v>
      </c>
      <c r="F88" s="23">
        <v>1</v>
      </c>
    </row>
    <row r="89" spans="2:6" s="6" customFormat="1" ht="14.1" customHeight="1" x14ac:dyDescent="0.25">
      <c r="B89" s="146" t="s">
        <v>188</v>
      </c>
      <c r="C89" s="147"/>
      <c r="D89" s="148"/>
      <c r="E89" s="86">
        <v>20105</v>
      </c>
      <c r="F89" s="23">
        <v>1</v>
      </c>
    </row>
    <row r="90" spans="2:6" s="6" customFormat="1" ht="14.1" customHeight="1" x14ac:dyDescent="0.25">
      <c r="B90" s="143" t="s">
        <v>187</v>
      </c>
      <c r="C90" s="144"/>
      <c r="D90" s="145"/>
      <c r="E90" s="90">
        <v>20106</v>
      </c>
      <c r="F90" s="93"/>
    </row>
    <row r="91" spans="2:6" s="6" customFormat="1" ht="14.1" customHeight="1" x14ac:dyDescent="0.25">
      <c r="B91" s="146" t="s">
        <v>156</v>
      </c>
      <c r="C91" s="147"/>
      <c r="D91" s="148"/>
      <c r="E91" s="86">
        <v>2010601</v>
      </c>
      <c r="F91" s="23">
        <v>1</v>
      </c>
    </row>
    <row r="92" spans="2:6" s="6" customFormat="1" ht="14.1" customHeight="1" x14ac:dyDescent="0.25">
      <c r="B92" s="146" t="s">
        <v>155</v>
      </c>
      <c r="C92" s="147"/>
      <c r="D92" s="148"/>
      <c r="E92" s="86">
        <v>2010602</v>
      </c>
      <c r="F92" s="23">
        <v>1</v>
      </c>
    </row>
    <row r="93" spans="2:6" s="6" customFormat="1" ht="14.1" customHeight="1" x14ac:dyDescent="0.25">
      <c r="B93" s="146" t="s">
        <v>154</v>
      </c>
      <c r="C93" s="147"/>
      <c r="D93" s="148"/>
      <c r="E93" s="86">
        <v>2010603</v>
      </c>
      <c r="F93" s="23">
        <v>1</v>
      </c>
    </row>
    <row r="94" spans="2:6" s="6" customFormat="1" ht="14.1" customHeight="1" x14ac:dyDescent="0.25">
      <c r="B94" s="146" t="s">
        <v>16</v>
      </c>
      <c r="C94" s="147"/>
      <c r="D94" s="148"/>
      <c r="E94" s="86">
        <v>2010604</v>
      </c>
      <c r="F94" s="23">
        <v>1</v>
      </c>
    </row>
    <row r="95" spans="2:6" s="6" customFormat="1" ht="14.1" customHeight="1" x14ac:dyDescent="0.25">
      <c r="B95" s="146" t="s">
        <v>153</v>
      </c>
      <c r="C95" s="147"/>
      <c r="D95" s="148"/>
      <c r="E95" s="86">
        <v>2010605</v>
      </c>
      <c r="F95" s="23">
        <v>1</v>
      </c>
    </row>
    <row r="96" spans="2:6" s="6" customFormat="1" ht="14.1" customHeight="1" x14ac:dyDescent="0.25">
      <c r="B96" s="143" t="s">
        <v>186</v>
      </c>
      <c r="C96" s="144"/>
      <c r="D96" s="145"/>
      <c r="E96" s="90">
        <v>20107</v>
      </c>
      <c r="F96" s="93"/>
    </row>
    <row r="97" spans="2:6" s="6" customFormat="1" ht="14.1" customHeight="1" x14ac:dyDescent="0.25">
      <c r="B97" s="146" t="s">
        <v>185</v>
      </c>
      <c r="C97" s="147"/>
      <c r="D97" s="148"/>
      <c r="E97" s="86">
        <v>2010701</v>
      </c>
      <c r="F97" s="23">
        <v>1</v>
      </c>
    </row>
    <row r="98" spans="2:6" s="6" customFormat="1" ht="14.1" customHeight="1" x14ac:dyDescent="0.25">
      <c r="B98" s="146" t="s">
        <v>184</v>
      </c>
      <c r="C98" s="147"/>
      <c r="D98" s="148"/>
      <c r="E98" s="86">
        <v>2010702</v>
      </c>
      <c r="F98" s="23">
        <v>1</v>
      </c>
    </row>
    <row r="99" spans="2:6" s="6" customFormat="1" ht="14.1" customHeight="1" x14ac:dyDescent="0.25">
      <c r="B99" s="146" t="s">
        <v>183</v>
      </c>
      <c r="C99" s="147"/>
      <c r="D99" s="148"/>
      <c r="E99" s="86">
        <v>2010703</v>
      </c>
      <c r="F99" s="23">
        <v>1</v>
      </c>
    </row>
    <row r="100" spans="2:6" s="6" customFormat="1" ht="14.1" customHeight="1" x14ac:dyDescent="0.25">
      <c r="B100" s="146" t="s">
        <v>182</v>
      </c>
      <c r="C100" s="147"/>
      <c r="D100" s="148"/>
      <c r="E100" s="86">
        <v>2010704</v>
      </c>
      <c r="F100" s="23">
        <v>1</v>
      </c>
    </row>
    <row r="101" spans="2:6" s="6" customFormat="1" ht="14.1" customHeight="1" x14ac:dyDescent="0.25">
      <c r="B101" s="146" t="s">
        <v>181</v>
      </c>
      <c r="C101" s="147"/>
      <c r="D101" s="148"/>
      <c r="E101" s="86">
        <v>2010705</v>
      </c>
      <c r="F101" s="23">
        <v>1</v>
      </c>
    </row>
    <row r="102" spans="2:6" s="6" customFormat="1" ht="14.1" customHeight="1" x14ac:dyDescent="0.25">
      <c r="B102" s="146" t="s">
        <v>180</v>
      </c>
      <c r="C102" s="147"/>
      <c r="D102" s="148"/>
      <c r="E102" s="86">
        <v>2010706</v>
      </c>
      <c r="F102" s="23">
        <v>1</v>
      </c>
    </row>
    <row r="103" spans="2:6" s="6" customFormat="1" ht="14.1" customHeight="1" x14ac:dyDescent="0.25">
      <c r="B103" s="146" t="s">
        <v>16</v>
      </c>
      <c r="C103" s="147"/>
      <c r="D103" s="148"/>
      <c r="E103" s="86">
        <v>2010707</v>
      </c>
      <c r="F103" s="23">
        <v>1</v>
      </c>
    </row>
    <row r="104" spans="2:6" s="6" customFormat="1" ht="14.1" customHeight="1" x14ac:dyDescent="0.25">
      <c r="B104" s="146" t="s">
        <v>179</v>
      </c>
      <c r="C104" s="147"/>
      <c r="D104" s="148"/>
      <c r="E104" s="86">
        <v>20108</v>
      </c>
      <c r="F104" s="23">
        <v>1</v>
      </c>
    </row>
    <row r="105" spans="2:6" s="6" customFormat="1" ht="14.1" customHeight="1" x14ac:dyDescent="0.25">
      <c r="B105" s="146" t="s">
        <v>178</v>
      </c>
      <c r="C105" s="147"/>
      <c r="D105" s="148"/>
      <c r="E105" s="86">
        <v>20109</v>
      </c>
      <c r="F105" s="23">
        <v>1</v>
      </c>
    </row>
    <row r="106" spans="2:6" s="6" customFormat="1" ht="14.1" customHeight="1" x14ac:dyDescent="0.25">
      <c r="B106" s="146" t="s">
        <v>152</v>
      </c>
      <c r="C106" s="147"/>
      <c r="D106" s="148"/>
      <c r="E106" s="86">
        <v>20110</v>
      </c>
      <c r="F106" s="23">
        <v>1</v>
      </c>
    </row>
    <row r="107" spans="2:6" s="6" customFormat="1" ht="14.1" customHeight="1" x14ac:dyDescent="0.25">
      <c r="B107" s="146" t="s">
        <v>177</v>
      </c>
      <c r="C107" s="147"/>
      <c r="D107" s="148"/>
      <c r="E107" s="86">
        <v>20111</v>
      </c>
      <c r="F107" s="23">
        <v>1</v>
      </c>
    </row>
    <row r="108" spans="2:6" s="6" customFormat="1" ht="14.1" customHeight="1" x14ac:dyDescent="0.25">
      <c r="B108" s="143" t="s">
        <v>176</v>
      </c>
      <c r="C108" s="144"/>
      <c r="D108" s="145"/>
      <c r="E108" s="90">
        <v>20112</v>
      </c>
      <c r="F108" s="93"/>
    </row>
    <row r="109" spans="2:6" s="6" customFormat="1" ht="14.1" customHeight="1" x14ac:dyDescent="0.25">
      <c r="B109" s="146" t="s">
        <v>150</v>
      </c>
      <c r="C109" s="147"/>
      <c r="D109" s="148"/>
      <c r="E109" s="86">
        <v>2011201</v>
      </c>
      <c r="F109" s="23">
        <v>1</v>
      </c>
    </row>
    <row r="110" spans="2:6" s="6" customFormat="1" ht="14.1" customHeight="1" x14ac:dyDescent="0.25">
      <c r="B110" s="146" t="s">
        <v>175</v>
      </c>
      <c r="C110" s="147"/>
      <c r="D110" s="148"/>
      <c r="E110" s="86">
        <v>2011202</v>
      </c>
      <c r="F110" s="23">
        <v>1</v>
      </c>
    </row>
    <row r="111" spans="2:6" s="6" customFormat="1" ht="14.1" customHeight="1" x14ac:dyDescent="0.25">
      <c r="B111" s="143" t="s">
        <v>174</v>
      </c>
      <c r="C111" s="144"/>
      <c r="D111" s="145"/>
      <c r="E111" s="90">
        <v>20113</v>
      </c>
      <c r="F111" s="93"/>
    </row>
    <row r="112" spans="2:6" s="6" customFormat="1" ht="14.1" customHeight="1" x14ac:dyDescent="0.25">
      <c r="B112" s="146" t="s">
        <v>173</v>
      </c>
      <c r="C112" s="147"/>
      <c r="D112" s="148"/>
      <c r="E112" s="86">
        <v>2011301</v>
      </c>
      <c r="F112" s="23">
        <v>1</v>
      </c>
    </row>
    <row r="113" spans="2:6" s="6" customFormat="1" ht="13.5" customHeight="1" x14ac:dyDescent="0.25">
      <c r="B113" s="146" t="s">
        <v>172</v>
      </c>
      <c r="C113" s="147"/>
      <c r="D113" s="148"/>
      <c r="E113" s="86">
        <v>2011302</v>
      </c>
      <c r="F113" s="23">
        <v>1</v>
      </c>
    </row>
    <row r="114" spans="2:6" s="6" customFormat="1" ht="14.1" customHeight="1" x14ac:dyDescent="0.25">
      <c r="B114" s="146" t="s">
        <v>171</v>
      </c>
      <c r="C114" s="147"/>
      <c r="D114" s="148"/>
      <c r="E114" s="86">
        <v>2011303</v>
      </c>
      <c r="F114" s="23">
        <v>1</v>
      </c>
    </row>
    <row r="115" spans="2:6" s="6" customFormat="1" ht="14.1" customHeight="1" x14ac:dyDescent="0.25">
      <c r="B115" s="146" t="s">
        <v>170</v>
      </c>
      <c r="C115" s="147"/>
      <c r="D115" s="148"/>
      <c r="E115" s="86">
        <v>2011304</v>
      </c>
      <c r="F115" s="23">
        <v>1</v>
      </c>
    </row>
    <row r="116" spans="2:6" s="6" customFormat="1" ht="14.1" customHeight="1" x14ac:dyDescent="0.25">
      <c r="B116" s="146" t="s">
        <v>169</v>
      </c>
      <c r="C116" s="147"/>
      <c r="D116" s="148"/>
      <c r="E116" s="86">
        <v>2011305</v>
      </c>
      <c r="F116" s="23">
        <v>1</v>
      </c>
    </row>
    <row r="117" spans="2:6" s="6" customFormat="1" ht="14.1" customHeight="1" x14ac:dyDescent="0.25">
      <c r="B117" s="146" t="s">
        <v>168</v>
      </c>
      <c r="C117" s="147"/>
      <c r="D117" s="148"/>
      <c r="E117" s="86">
        <v>2011306</v>
      </c>
      <c r="F117" s="23">
        <v>1</v>
      </c>
    </row>
    <row r="118" spans="2:6" s="6" customFormat="1" ht="14.1" customHeight="1" x14ac:dyDescent="0.25">
      <c r="B118" s="146" t="s">
        <v>167</v>
      </c>
      <c r="C118" s="147"/>
      <c r="D118" s="148"/>
      <c r="E118" s="86">
        <v>2011307</v>
      </c>
      <c r="F118" s="23">
        <v>1</v>
      </c>
    </row>
    <row r="119" spans="2:6" s="6" customFormat="1" ht="14.1" customHeight="1" x14ac:dyDescent="0.25">
      <c r="B119" s="146" t="s">
        <v>166</v>
      </c>
      <c r="C119" s="147"/>
      <c r="D119" s="148"/>
      <c r="E119" s="86">
        <v>2011308</v>
      </c>
      <c r="F119" s="23">
        <v>1</v>
      </c>
    </row>
    <row r="120" spans="2:6" s="6" customFormat="1" ht="14.1" customHeight="1" x14ac:dyDescent="0.25">
      <c r="B120" s="146" t="s">
        <v>165</v>
      </c>
      <c r="C120" s="147"/>
      <c r="D120" s="148"/>
      <c r="E120" s="86">
        <v>2011309</v>
      </c>
      <c r="F120" s="23">
        <v>1</v>
      </c>
    </row>
    <row r="121" spans="2:6" s="6" customFormat="1" ht="14.1" customHeight="1" x14ac:dyDescent="0.25">
      <c r="B121" s="146" t="s">
        <v>164</v>
      </c>
      <c r="C121" s="147"/>
      <c r="D121" s="148"/>
      <c r="E121" s="86">
        <v>2011310</v>
      </c>
      <c r="F121" s="23">
        <v>1</v>
      </c>
    </row>
    <row r="122" spans="2:6" s="6" customFormat="1" ht="14.1" customHeight="1" x14ac:dyDescent="0.25">
      <c r="B122" s="146" t="s">
        <v>163</v>
      </c>
      <c r="C122" s="147"/>
      <c r="D122" s="148"/>
      <c r="E122" s="86">
        <v>2011311</v>
      </c>
      <c r="F122" s="23">
        <v>1</v>
      </c>
    </row>
    <row r="123" spans="2:6" s="6" customFormat="1" ht="14.1" customHeight="1" x14ac:dyDescent="0.25">
      <c r="B123" s="146" t="s">
        <v>16</v>
      </c>
      <c r="C123" s="147"/>
      <c r="D123" s="148"/>
      <c r="E123" s="86">
        <v>2011312</v>
      </c>
      <c r="F123" s="23">
        <v>1</v>
      </c>
    </row>
    <row r="124" spans="2:6" s="6" customFormat="1" ht="14.1" customHeight="1" x14ac:dyDescent="0.25">
      <c r="B124" s="143" t="s">
        <v>162</v>
      </c>
      <c r="C124" s="144"/>
      <c r="D124" s="145"/>
      <c r="E124" s="90">
        <v>202</v>
      </c>
      <c r="F124" s="93"/>
    </row>
    <row r="125" spans="2:6" s="6" customFormat="1" ht="14.1" customHeight="1" x14ac:dyDescent="0.25">
      <c r="B125" s="146" t="s">
        <v>161</v>
      </c>
      <c r="C125" s="147"/>
      <c r="D125" s="148"/>
      <c r="E125" s="86">
        <v>20201</v>
      </c>
      <c r="F125" s="23">
        <v>1</v>
      </c>
    </row>
    <row r="126" spans="2:6" s="6" customFormat="1" ht="14.1" customHeight="1" x14ac:dyDescent="0.25">
      <c r="B126" s="146" t="s">
        <v>160</v>
      </c>
      <c r="C126" s="147"/>
      <c r="D126" s="148"/>
      <c r="E126" s="86">
        <v>20202</v>
      </c>
      <c r="F126" s="23">
        <v>1</v>
      </c>
    </row>
    <row r="127" spans="2:6" s="6" customFormat="1" ht="14.1" customHeight="1" x14ac:dyDescent="0.25">
      <c r="B127" s="146" t="s">
        <v>159</v>
      </c>
      <c r="C127" s="147"/>
      <c r="D127" s="148"/>
      <c r="E127" s="86">
        <v>20203</v>
      </c>
      <c r="F127" s="23">
        <v>1</v>
      </c>
    </row>
    <row r="128" spans="2:6" s="6" customFormat="1" ht="14.1" customHeight="1" x14ac:dyDescent="0.25">
      <c r="B128" s="146" t="s">
        <v>158</v>
      </c>
      <c r="C128" s="147"/>
      <c r="D128" s="148"/>
      <c r="E128" s="86">
        <v>20204</v>
      </c>
      <c r="F128" s="23">
        <v>1</v>
      </c>
    </row>
    <row r="129" spans="2:6" s="6" customFormat="1" ht="14.1" customHeight="1" x14ac:dyDescent="0.25">
      <c r="B129" s="143" t="s">
        <v>157</v>
      </c>
      <c r="C129" s="144"/>
      <c r="D129" s="145"/>
      <c r="E129" s="90">
        <v>20205</v>
      </c>
      <c r="F129" s="93"/>
    </row>
    <row r="130" spans="2:6" s="6" customFormat="1" ht="14.1" customHeight="1" x14ac:dyDescent="0.25">
      <c r="B130" s="146" t="s">
        <v>156</v>
      </c>
      <c r="C130" s="147"/>
      <c r="D130" s="148"/>
      <c r="E130" s="86">
        <v>2020501</v>
      </c>
      <c r="F130" s="23">
        <v>1</v>
      </c>
    </row>
    <row r="131" spans="2:6" s="6" customFormat="1" ht="14.1" customHeight="1" x14ac:dyDescent="0.25">
      <c r="B131" s="146" t="s">
        <v>155</v>
      </c>
      <c r="C131" s="147"/>
      <c r="D131" s="148"/>
      <c r="E131" s="86">
        <v>2020502</v>
      </c>
      <c r="F131" s="23">
        <v>1</v>
      </c>
    </row>
    <row r="132" spans="2:6" s="6" customFormat="1" ht="14.1" customHeight="1" x14ac:dyDescent="0.25">
      <c r="B132" s="146" t="s">
        <v>154</v>
      </c>
      <c r="C132" s="147"/>
      <c r="D132" s="148"/>
      <c r="E132" s="86">
        <v>2020503</v>
      </c>
      <c r="F132" s="23">
        <v>1</v>
      </c>
    </row>
    <row r="133" spans="2:6" s="6" customFormat="1" ht="14.1" customHeight="1" x14ac:dyDescent="0.25">
      <c r="B133" s="146" t="s">
        <v>153</v>
      </c>
      <c r="C133" s="147"/>
      <c r="D133" s="148"/>
      <c r="E133" s="86">
        <v>2020505</v>
      </c>
      <c r="F133" s="23">
        <v>1</v>
      </c>
    </row>
    <row r="134" spans="2:6" s="6" customFormat="1" ht="14.1" customHeight="1" x14ac:dyDescent="0.25">
      <c r="B134" s="146" t="s">
        <v>152</v>
      </c>
      <c r="C134" s="147"/>
      <c r="D134" s="148"/>
      <c r="E134" s="86">
        <v>20206</v>
      </c>
      <c r="F134" s="23">
        <v>1</v>
      </c>
    </row>
    <row r="135" spans="2:6" s="6" customFormat="1" ht="14.1" customHeight="1" x14ac:dyDescent="0.25">
      <c r="B135" s="143" t="s">
        <v>151</v>
      </c>
      <c r="C135" s="144"/>
      <c r="D135" s="145"/>
      <c r="E135" s="90">
        <v>20207</v>
      </c>
      <c r="F135" s="93"/>
    </row>
    <row r="136" spans="2:6" s="6" customFormat="1" ht="14.1" customHeight="1" x14ac:dyDescent="0.25">
      <c r="B136" s="146" t="s">
        <v>150</v>
      </c>
      <c r="C136" s="147"/>
      <c r="D136" s="148"/>
      <c r="E136" s="86">
        <v>2020701</v>
      </c>
      <c r="F136" s="23">
        <v>1</v>
      </c>
    </row>
    <row r="137" spans="2:6" s="6" customFormat="1" ht="14.1" customHeight="1" x14ac:dyDescent="0.25">
      <c r="B137" s="146" t="s">
        <v>149</v>
      </c>
      <c r="C137" s="147"/>
      <c r="D137" s="148"/>
      <c r="E137" s="86">
        <v>2020702</v>
      </c>
      <c r="F137" s="23">
        <v>1</v>
      </c>
    </row>
    <row r="138" spans="2:6" s="6" customFormat="1" ht="14.1" customHeight="1" x14ac:dyDescent="0.25">
      <c r="B138" s="146" t="s">
        <v>148</v>
      </c>
      <c r="C138" s="147"/>
      <c r="D138" s="148"/>
      <c r="E138" s="86">
        <v>20208</v>
      </c>
      <c r="F138" s="23">
        <v>1</v>
      </c>
    </row>
    <row r="139" spans="2:6" s="6" customFormat="1" ht="14.1" customHeight="1" x14ac:dyDescent="0.25">
      <c r="B139" s="143" t="s">
        <v>147</v>
      </c>
      <c r="C139" s="144"/>
      <c r="D139" s="145"/>
      <c r="E139" s="90">
        <v>20209</v>
      </c>
      <c r="F139" s="93"/>
    </row>
    <row r="140" spans="2:6" s="6" customFormat="1" ht="14.1" customHeight="1" x14ac:dyDescent="0.25">
      <c r="B140" s="146" t="s">
        <v>146</v>
      </c>
      <c r="C140" s="147"/>
      <c r="D140" s="148"/>
      <c r="E140" s="86">
        <v>2020901</v>
      </c>
      <c r="F140" s="23">
        <v>1</v>
      </c>
    </row>
    <row r="141" spans="2:6" s="6" customFormat="1" ht="14.1" customHeight="1" x14ac:dyDescent="0.25">
      <c r="B141" s="146" t="s">
        <v>145</v>
      </c>
      <c r="C141" s="147"/>
      <c r="D141" s="148"/>
      <c r="E141" s="86">
        <v>2020902</v>
      </c>
      <c r="F141" s="23">
        <v>1</v>
      </c>
    </row>
    <row r="142" spans="2:6" s="6" customFormat="1" ht="14.1" customHeight="1" x14ac:dyDescent="0.25">
      <c r="B142" s="146" t="s">
        <v>144</v>
      </c>
      <c r="C142" s="147"/>
      <c r="D142" s="148"/>
      <c r="E142" s="86">
        <v>20210</v>
      </c>
      <c r="F142" s="23">
        <v>1</v>
      </c>
    </row>
    <row r="143" spans="2:6" s="5" customFormat="1" ht="14.1" customHeight="1" x14ac:dyDescent="0.25">
      <c r="B143" s="143" t="s">
        <v>143</v>
      </c>
      <c r="C143" s="144"/>
      <c r="D143" s="145"/>
      <c r="E143" s="90">
        <v>3</v>
      </c>
      <c r="F143" s="93"/>
    </row>
    <row r="144" spans="2:6" s="6" customFormat="1" ht="14.1" customHeight="1" x14ac:dyDescent="0.25">
      <c r="B144" s="143" t="s">
        <v>142</v>
      </c>
      <c r="C144" s="144"/>
      <c r="D144" s="145"/>
      <c r="E144" s="90">
        <v>301</v>
      </c>
      <c r="F144" s="93"/>
    </row>
    <row r="145" spans="2:6" s="6" customFormat="1" ht="14.1" customHeight="1" x14ac:dyDescent="0.25">
      <c r="B145" s="146" t="s">
        <v>141</v>
      </c>
      <c r="C145" s="147"/>
      <c r="D145" s="148"/>
      <c r="E145" s="86">
        <v>30101</v>
      </c>
      <c r="F145" s="23">
        <v>1</v>
      </c>
    </row>
    <row r="146" spans="2:6" s="6" customFormat="1" ht="14.1" customHeight="1" x14ac:dyDescent="0.25">
      <c r="B146" s="146" t="s">
        <v>140</v>
      </c>
      <c r="C146" s="147"/>
      <c r="D146" s="148"/>
      <c r="E146" s="86">
        <v>302</v>
      </c>
      <c r="F146" s="23">
        <v>1</v>
      </c>
    </row>
    <row r="147" spans="2:6" s="6" customFormat="1" ht="14.1" customHeight="1" x14ac:dyDescent="0.25">
      <c r="B147" s="146" t="s">
        <v>139</v>
      </c>
      <c r="C147" s="147"/>
      <c r="D147" s="148"/>
      <c r="E147" s="86">
        <v>303</v>
      </c>
      <c r="F147" s="23">
        <v>1</v>
      </c>
    </row>
    <row r="148" spans="2:6" s="6" customFormat="1" ht="14.1" customHeight="1" x14ac:dyDescent="0.25">
      <c r="B148" s="143" t="s">
        <v>138</v>
      </c>
      <c r="C148" s="144"/>
      <c r="D148" s="145"/>
      <c r="E148" s="90">
        <v>304</v>
      </c>
      <c r="F148" s="93"/>
    </row>
    <row r="149" spans="2:6" s="6" customFormat="1" ht="14.1" customHeight="1" x14ac:dyDescent="0.25">
      <c r="B149" s="146" t="s">
        <v>137</v>
      </c>
      <c r="C149" s="147"/>
      <c r="D149" s="148"/>
      <c r="E149" s="86">
        <v>30401</v>
      </c>
      <c r="F149" s="23">
        <v>1</v>
      </c>
    </row>
    <row r="150" spans="2:6" s="6" customFormat="1" ht="14.1" customHeight="1" x14ac:dyDescent="0.25">
      <c r="B150" s="146" t="s">
        <v>136</v>
      </c>
      <c r="C150" s="147"/>
      <c r="D150" s="148"/>
      <c r="E150" s="86">
        <v>30402</v>
      </c>
      <c r="F150" s="23">
        <v>1</v>
      </c>
    </row>
    <row r="151" spans="2:6" s="6" customFormat="1" ht="13.5" customHeight="1" x14ac:dyDescent="0.25">
      <c r="B151" s="143" t="s">
        <v>135</v>
      </c>
      <c r="C151" s="144"/>
      <c r="D151" s="145"/>
      <c r="E151" s="90">
        <v>305</v>
      </c>
      <c r="F151" s="93"/>
    </row>
    <row r="152" spans="2:6" s="6" customFormat="1" ht="14.1" customHeight="1" x14ac:dyDescent="0.25">
      <c r="B152" s="146" t="s">
        <v>134</v>
      </c>
      <c r="C152" s="147"/>
      <c r="D152" s="148"/>
      <c r="E152" s="86">
        <v>30501</v>
      </c>
      <c r="F152" s="23">
        <v>1</v>
      </c>
    </row>
    <row r="153" spans="2:6" s="6" customFormat="1" ht="14.1" customHeight="1" x14ac:dyDescent="0.25">
      <c r="B153" s="146" t="s">
        <v>133</v>
      </c>
      <c r="C153" s="147"/>
      <c r="D153" s="148"/>
      <c r="E153" s="86">
        <v>30502</v>
      </c>
      <c r="F153" s="23">
        <v>1</v>
      </c>
    </row>
    <row r="154" spans="2:6" s="6" customFormat="1" ht="14.1" customHeight="1" x14ac:dyDescent="0.25">
      <c r="B154" s="146" t="s">
        <v>132</v>
      </c>
      <c r="C154" s="147"/>
      <c r="D154" s="148"/>
      <c r="E154" s="86">
        <v>30503</v>
      </c>
      <c r="F154" s="23">
        <v>1</v>
      </c>
    </row>
    <row r="155" spans="2:6" s="6" customFormat="1" ht="14.1" customHeight="1" x14ac:dyDescent="0.25">
      <c r="B155" s="146" t="s">
        <v>131</v>
      </c>
      <c r="C155" s="147"/>
      <c r="D155" s="148"/>
      <c r="E155" s="86">
        <v>30504</v>
      </c>
      <c r="F155" s="23">
        <v>1</v>
      </c>
    </row>
    <row r="156" spans="2:6" s="6" customFormat="1" ht="14.1" customHeight="1" x14ac:dyDescent="0.25">
      <c r="B156" s="143" t="s">
        <v>130</v>
      </c>
      <c r="C156" s="144"/>
      <c r="D156" s="145"/>
      <c r="E156" s="90">
        <v>306</v>
      </c>
      <c r="F156" s="93"/>
    </row>
    <row r="157" spans="2:6" s="6" customFormat="1" ht="14.1" customHeight="1" x14ac:dyDescent="0.25">
      <c r="B157" s="146" t="s">
        <v>129</v>
      </c>
      <c r="C157" s="147"/>
      <c r="D157" s="148"/>
      <c r="E157" s="86">
        <v>30601</v>
      </c>
      <c r="F157" s="23">
        <v>1</v>
      </c>
    </row>
    <row r="158" spans="2:6" s="6" customFormat="1" ht="14.1" customHeight="1" x14ac:dyDescent="0.25">
      <c r="B158" s="146" t="s">
        <v>128</v>
      </c>
      <c r="C158" s="147"/>
      <c r="D158" s="148"/>
      <c r="E158" s="86">
        <v>30602</v>
      </c>
      <c r="F158" s="23">
        <v>1</v>
      </c>
    </row>
    <row r="159" spans="2:6" s="6" customFormat="1" ht="14.1" customHeight="1" x14ac:dyDescent="0.25">
      <c r="B159" s="146" t="s">
        <v>127</v>
      </c>
      <c r="C159" s="147"/>
      <c r="D159" s="148"/>
      <c r="E159" s="86">
        <v>30603</v>
      </c>
      <c r="F159" s="23">
        <v>1</v>
      </c>
    </row>
    <row r="160" spans="2:6" s="6" customFormat="1" ht="14.1" customHeight="1" x14ac:dyDescent="0.25">
      <c r="B160" s="146" t="s">
        <v>126</v>
      </c>
      <c r="C160" s="147"/>
      <c r="D160" s="148"/>
      <c r="E160" s="86">
        <v>30604</v>
      </c>
      <c r="F160" s="23">
        <v>1</v>
      </c>
    </row>
    <row r="161" spans="2:6" s="6" customFormat="1" ht="14.1" customHeight="1" x14ac:dyDescent="0.25">
      <c r="B161" s="146" t="s">
        <v>125</v>
      </c>
      <c r="C161" s="147"/>
      <c r="D161" s="148"/>
      <c r="E161" s="86">
        <v>30605</v>
      </c>
      <c r="F161" s="23">
        <v>1</v>
      </c>
    </row>
    <row r="162" spans="2:6" s="6" customFormat="1" ht="14.1" customHeight="1" x14ac:dyDescent="0.25">
      <c r="B162" s="146" t="s">
        <v>124</v>
      </c>
      <c r="C162" s="147"/>
      <c r="D162" s="148"/>
      <c r="E162" s="86">
        <v>30606</v>
      </c>
      <c r="F162" s="23">
        <v>1</v>
      </c>
    </row>
    <row r="163" spans="2:6" s="6" customFormat="1" ht="14.1" customHeight="1" x14ac:dyDescent="0.25">
      <c r="B163" s="146" t="s">
        <v>123</v>
      </c>
      <c r="C163" s="147"/>
      <c r="D163" s="148"/>
      <c r="E163" s="86">
        <v>30607</v>
      </c>
      <c r="F163" s="23">
        <v>1</v>
      </c>
    </row>
    <row r="164" spans="2:6" s="6" customFormat="1" ht="14.1" customHeight="1" x14ac:dyDescent="0.25">
      <c r="B164" s="143" t="s">
        <v>122</v>
      </c>
      <c r="C164" s="144"/>
      <c r="D164" s="145"/>
      <c r="E164" s="90">
        <v>307</v>
      </c>
      <c r="F164" s="93"/>
    </row>
    <row r="165" spans="2:6" s="6" customFormat="1" ht="14.1" customHeight="1" x14ac:dyDescent="0.25">
      <c r="B165" s="146" t="s">
        <v>121</v>
      </c>
      <c r="C165" s="147"/>
      <c r="D165" s="148"/>
      <c r="E165" s="86">
        <v>30701</v>
      </c>
      <c r="F165" s="23">
        <v>1</v>
      </c>
    </row>
    <row r="166" spans="2:6" s="6" customFormat="1" ht="14.1" customHeight="1" x14ac:dyDescent="0.25">
      <c r="B166" s="146" t="s">
        <v>120</v>
      </c>
      <c r="C166" s="147"/>
      <c r="D166" s="148"/>
      <c r="E166" s="86">
        <v>30702</v>
      </c>
      <c r="F166" s="23">
        <v>1</v>
      </c>
    </row>
    <row r="167" spans="2:6" s="7" customFormat="1" ht="14.1" customHeight="1" x14ac:dyDescent="0.25">
      <c r="B167" s="143" t="s">
        <v>119</v>
      </c>
      <c r="C167" s="144"/>
      <c r="D167" s="145"/>
      <c r="E167" s="90">
        <v>401</v>
      </c>
      <c r="F167" s="93"/>
    </row>
    <row r="168" spans="2:6" s="8" customFormat="1" ht="14.1" customHeight="1" x14ac:dyDescent="0.2">
      <c r="B168" s="146" t="s">
        <v>118</v>
      </c>
      <c r="C168" s="147"/>
      <c r="D168" s="148"/>
      <c r="E168" s="86">
        <v>40101</v>
      </c>
      <c r="F168" s="23">
        <v>1</v>
      </c>
    </row>
    <row r="169" spans="2:6" s="8" customFormat="1" ht="14.1" customHeight="1" x14ac:dyDescent="0.2">
      <c r="B169" s="143" t="s">
        <v>117</v>
      </c>
      <c r="C169" s="144"/>
      <c r="D169" s="145"/>
      <c r="E169" s="90">
        <v>40102</v>
      </c>
      <c r="F169" s="93"/>
    </row>
    <row r="170" spans="2:6" s="8" customFormat="1" ht="14.1" customHeight="1" x14ac:dyDescent="0.2">
      <c r="B170" s="146" t="s">
        <v>116</v>
      </c>
      <c r="C170" s="147"/>
      <c r="D170" s="148"/>
      <c r="E170" s="86">
        <v>4010201</v>
      </c>
      <c r="F170" s="23">
        <v>1</v>
      </c>
    </row>
    <row r="171" spans="2:6" s="8" customFormat="1" ht="14.1" customHeight="1" x14ac:dyDescent="0.2">
      <c r="B171" s="146" t="s">
        <v>115</v>
      </c>
      <c r="C171" s="147"/>
      <c r="D171" s="148"/>
      <c r="E171" s="86">
        <v>4010202</v>
      </c>
      <c r="F171" s="23">
        <v>1</v>
      </c>
    </row>
    <row r="172" spans="2:6" s="8" customFormat="1" ht="14.1" customHeight="1" x14ac:dyDescent="0.2">
      <c r="B172" s="146" t="s">
        <v>114</v>
      </c>
      <c r="C172" s="147"/>
      <c r="D172" s="148"/>
      <c r="E172" s="86">
        <v>4010203</v>
      </c>
      <c r="F172" s="23">
        <v>1</v>
      </c>
    </row>
    <row r="173" spans="2:6" s="8" customFormat="1" ht="14.1" customHeight="1" x14ac:dyDescent="0.2">
      <c r="B173" s="146" t="s">
        <v>16</v>
      </c>
      <c r="C173" s="147"/>
      <c r="D173" s="148"/>
      <c r="E173" s="86">
        <v>4010204</v>
      </c>
      <c r="F173" s="23">
        <v>1</v>
      </c>
    </row>
    <row r="174" spans="2:6" s="8" customFormat="1" ht="14.1" customHeight="1" x14ac:dyDescent="0.2">
      <c r="B174" s="146" t="s">
        <v>113</v>
      </c>
      <c r="C174" s="147"/>
      <c r="D174" s="148"/>
      <c r="E174" s="86">
        <v>40103</v>
      </c>
      <c r="F174" s="23">
        <v>1</v>
      </c>
    </row>
    <row r="175" spans="2:6" s="8" customFormat="1" ht="14.1" customHeight="1" x14ac:dyDescent="0.2">
      <c r="B175" s="146" t="s">
        <v>112</v>
      </c>
      <c r="C175" s="147"/>
      <c r="D175" s="148"/>
      <c r="E175" s="86">
        <v>40104</v>
      </c>
      <c r="F175" s="23">
        <v>1</v>
      </c>
    </row>
    <row r="176" spans="2:6" s="8" customFormat="1" ht="14.1" customHeight="1" x14ac:dyDescent="0.2">
      <c r="B176" s="146" t="s">
        <v>111</v>
      </c>
      <c r="C176" s="147"/>
      <c r="D176" s="148"/>
      <c r="E176" s="86">
        <v>40105</v>
      </c>
      <c r="F176" s="23">
        <v>1</v>
      </c>
    </row>
    <row r="177" spans="2:6" s="8" customFormat="1" ht="14.1" customHeight="1" x14ac:dyDescent="0.2">
      <c r="B177" s="143" t="s">
        <v>110</v>
      </c>
      <c r="C177" s="144"/>
      <c r="D177" s="145"/>
      <c r="E177" s="90">
        <v>40106</v>
      </c>
      <c r="F177" s="93"/>
    </row>
    <row r="178" spans="2:6" s="8" customFormat="1" ht="14.1" customHeight="1" x14ac:dyDescent="0.2">
      <c r="B178" s="146" t="s">
        <v>109</v>
      </c>
      <c r="C178" s="147"/>
      <c r="D178" s="148"/>
      <c r="E178" s="86">
        <v>4010601</v>
      </c>
      <c r="F178" s="23">
        <v>1</v>
      </c>
    </row>
    <row r="179" spans="2:6" s="8" customFormat="1" ht="14.1" customHeight="1" x14ac:dyDescent="0.2">
      <c r="B179" s="146" t="s">
        <v>108</v>
      </c>
      <c r="C179" s="147"/>
      <c r="D179" s="148"/>
      <c r="E179" s="86">
        <v>4010602</v>
      </c>
      <c r="F179" s="23">
        <v>1</v>
      </c>
    </row>
    <row r="180" spans="2:6" s="8" customFormat="1" ht="14.1" customHeight="1" x14ac:dyDescent="0.2">
      <c r="B180" s="146" t="s">
        <v>107</v>
      </c>
      <c r="C180" s="147"/>
      <c r="D180" s="148"/>
      <c r="E180" s="86">
        <v>4010603</v>
      </c>
      <c r="F180" s="23">
        <v>1</v>
      </c>
    </row>
    <row r="181" spans="2:6" s="8" customFormat="1" ht="14.1" customHeight="1" x14ac:dyDescent="0.2">
      <c r="B181" s="146" t="s">
        <v>100</v>
      </c>
      <c r="C181" s="147"/>
      <c r="D181" s="148"/>
      <c r="E181" s="86">
        <v>40107</v>
      </c>
      <c r="F181" s="23">
        <v>1</v>
      </c>
    </row>
    <row r="182" spans="2:6" s="8" customFormat="1" ht="14.1" customHeight="1" x14ac:dyDescent="0.2">
      <c r="B182" s="146" t="s">
        <v>106</v>
      </c>
      <c r="C182" s="147"/>
      <c r="D182" s="148"/>
      <c r="E182" s="86">
        <v>40108</v>
      </c>
      <c r="F182" s="23">
        <v>1</v>
      </c>
    </row>
    <row r="183" spans="2:6" s="8" customFormat="1" ht="14.1" customHeight="1" x14ac:dyDescent="0.2">
      <c r="B183" s="143" t="s">
        <v>105</v>
      </c>
      <c r="C183" s="144"/>
      <c r="D183" s="145"/>
      <c r="E183" s="90">
        <v>40109</v>
      </c>
      <c r="F183" s="93"/>
    </row>
    <row r="184" spans="2:6" s="8" customFormat="1" ht="14.1" customHeight="1" x14ac:dyDescent="0.2">
      <c r="B184" s="146" t="s">
        <v>104</v>
      </c>
      <c r="C184" s="147"/>
      <c r="D184" s="148"/>
      <c r="E184" s="86">
        <v>4010901</v>
      </c>
      <c r="F184" s="23">
        <v>1</v>
      </c>
    </row>
    <row r="185" spans="2:6" s="8" customFormat="1" ht="14.1" customHeight="1" x14ac:dyDescent="0.2">
      <c r="B185" s="146" t="s">
        <v>103</v>
      </c>
      <c r="C185" s="147"/>
      <c r="D185" s="148"/>
      <c r="E185" s="86">
        <v>4010902</v>
      </c>
      <c r="F185" s="23">
        <v>1</v>
      </c>
    </row>
    <row r="186" spans="2:6" s="8" customFormat="1" ht="14.1" customHeight="1" x14ac:dyDescent="0.2">
      <c r="B186" s="146" t="s">
        <v>102</v>
      </c>
      <c r="C186" s="147"/>
      <c r="D186" s="148"/>
      <c r="E186" s="86">
        <v>4010903</v>
      </c>
      <c r="F186" s="23">
        <v>1</v>
      </c>
    </row>
    <row r="187" spans="2:6" s="8" customFormat="1" ht="14.1" customHeight="1" x14ac:dyDescent="0.2">
      <c r="B187" s="143" t="s">
        <v>101</v>
      </c>
      <c r="C187" s="144"/>
      <c r="D187" s="145"/>
      <c r="E187" s="90">
        <v>40110</v>
      </c>
      <c r="F187" s="93"/>
    </row>
    <row r="188" spans="2:6" s="8" customFormat="1" ht="14.1" customHeight="1" x14ac:dyDescent="0.2">
      <c r="B188" s="146" t="s">
        <v>100</v>
      </c>
      <c r="C188" s="147"/>
      <c r="D188" s="148"/>
      <c r="E188" s="86">
        <v>4011001</v>
      </c>
      <c r="F188" s="23">
        <v>1</v>
      </c>
    </row>
    <row r="189" spans="2:6" s="8" customFormat="1" ht="14.1" customHeight="1" x14ac:dyDescent="0.2">
      <c r="B189" s="146" t="s">
        <v>99</v>
      </c>
      <c r="C189" s="147"/>
      <c r="D189" s="148"/>
      <c r="E189" s="86">
        <v>4011002</v>
      </c>
      <c r="F189" s="23">
        <v>1</v>
      </c>
    </row>
    <row r="190" spans="2:6" s="8" customFormat="1" ht="14.1" customHeight="1" x14ac:dyDescent="0.2">
      <c r="B190" s="146" t="s">
        <v>98</v>
      </c>
      <c r="C190" s="147"/>
      <c r="D190" s="148"/>
      <c r="E190" s="86">
        <v>4011003</v>
      </c>
      <c r="F190" s="23">
        <v>1</v>
      </c>
    </row>
    <row r="191" spans="2:6" s="8" customFormat="1" ht="14.1" customHeight="1" x14ac:dyDescent="0.2">
      <c r="B191" s="146" t="s">
        <v>97</v>
      </c>
      <c r="C191" s="147"/>
      <c r="D191" s="148"/>
      <c r="E191" s="86">
        <v>4011004</v>
      </c>
      <c r="F191" s="23">
        <v>1</v>
      </c>
    </row>
    <row r="192" spans="2:6" s="8" customFormat="1" ht="14.1" customHeight="1" x14ac:dyDescent="0.2">
      <c r="B192" s="146" t="s">
        <v>96</v>
      </c>
      <c r="C192" s="147"/>
      <c r="D192" s="148"/>
      <c r="E192" s="86">
        <v>4011005</v>
      </c>
      <c r="F192" s="23">
        <v>1</v>
      </c>
    </row>
    <row r="193" spans="2:6" s="8" customFormat="1" ht="14.1" customHeight="1" x14ac:dyDescent="0.2">
      <c r="B193" s="146" t="s">
        <v>95</v>
      </c>
      <c r="C193" s="147"/>
      <c r="D193" s="148"/>
      <c r="E193" s="86">
        <v>4011006</v>
      </c>
      <c r="F193" s="23">
        <v>1</v>
      </c>
    </row>
    <row r="194" spans="2:6" s="8" customFormat="1" ht="14.1" customHeight="1" x14ac:dyDescent="0.2">
      <c r="B194" s="143" t="s">
        <v>86</v>
      </c>
      <c r="C194" s="144"/>
      <c r="D194" s="145"/>
      <c r="E194" s="90">
        <v>40111</v>
      </c>
      <c r="F194" s="93"/>
    </row>
    <row r="195" spans="2:6" s="8" customFormat="1" ht="14.1" customHeight="1" x14ac:dyDescent="0.2">
      <c r="B195" s="146" t="s">
        <v>94</v>
      </c>
      <c r="C195" s="147"/>
      <c r="D195" s="148"/>
      <c r="E195" s="86">
        <v>4011101</v>
      </c>
      <c r="F195" s="23">
        <v>1</v>
      </c>
    </row>
    <row r="196" spans="2:6" s="8" customFormat="1" ht="14.1" customHeight="1" x14ac:dyDescent="0.2">
      <c r="B196" s="146" t="s">
        <v>93</v>
      </c>
      <c r="C196" s="147"/>
      <c r="D196" s="148"/>
      <c r="E196" s="86">
        <v>4011102</v>
      </c>
      <c r="F196" s="23">
        <v>1</v>
      </c>
    </row>
    <row r="197" spans="2:6" s="8" customFormat="1" ht="13.5" customHeight="1" x14ac:dyDescent="0.2">
      <c r="B197" s="146" t="s">
        <v>16</v>
      </c>
      <c r="C197" s="147"/>
      <c r="D197" s="148"/>
      <c r="E197" s="86">
        <v>4011103</v>
      </c>
      <c r="F197" s="23">
        <v>1</v>
      </c>
    </row>
    <row r="198" spans="2:6" s="8" customFormat="1" ht="14.1" customHeight="1" x14ac:dyDescent="0.2">
      <c r="B198" s="146" t="s">
        <v>92</v>
      </c>
      <c r="C198" s="147"/>
      <c r="D198" s="148"/>
      <c r="E198" s="86">
        <v>40112</v>
      </c>
      <c r="F198" s="23">
        <v>1</v>
      </c>
    </row>
    <row r="199" spans="2:6" s="8" customFormat="1" ht="14.1" customHeight="1" x14ac:dyDescent="0.2">
      <c r="B199" s="146" t="s">
        <v>91</v>
      </c>
      <c r="C199" s="147"/>
      <c r="D199" s="148"/>
      <c r="E199" s="86">
        <v>40113</v>
      </c>
      <c r="F199" s="23">
        <v>1</v>
      </c>
    </row>
    <row r="200" spans="2:6" s="8" customFormat="1" ht="14.1" customHeight="1" x14ac:dyDescent="0.2">
      <c r="B200" s="146" t="s">
        <v>90</v>
      </c>
      <c r="C200" s="147"/>
      <c r="D200" s="148"/>
      <c r="E200" s="86">
        <v>40114</v>
      </c>
      <c r="F200" s="23">
        <v>1</v>
      </c>
    </row>
    <row r="201" spans="2:6" s="8" customFormat="1" ht="14.1" customHeight="1" x14ac:dyDescent="0.2">
      <c r="B201" s="146" t="s">
        <v>89</v>
      </c>
      <c r="C201" s="147"/>
      <c r="D201" s="148"/>
      <c r="E201" s="86">
        <v>40115</v>
      </c>
      <c r="F201" s="23">
        <v>1</v>
      </c>
    </row>
    <row r="202" spans="2:6" s="8" customFormat="1" ht="14.1" customHeight="1" x14ac:dyDescent="0.2">
      <c r="B202" s="146" t="s">
        <v>88</v>
      </c>
      <c r="C202" s="147"/>
      <c r="D202" s="148"/>
      <c r="E202" s="86">
        <v>40116</v>
      </c>
      <c r="F202" s="23">
        <v>1</v>
      </c>
    </row>
    <row r="203" spans="2:6" s="8" customFormat="1" ht="14.1" customHeight="1" x14ac:dyDescent="0.2">
      <c r="B203" s="146" t="s">
        <v>87</v>
      </c>
      <c r="C203" s="147"/>
      <c r="D203" s="148"/>
      <c r="E203" s="86">
        <v>402</v>
      </c>
      <c r="F203" s="23">
        <v>1</v>
      </c>
    </row>
    <row r="204" spans="2:6" s="8" customFormat="1" ht="14.1" customHeight="1" x14ac:dyDescent="0.2">
      <c r="B204" s="146" t="s">
        <v>86</v>
      </c>
      <c r="C204" s="147"/>
      <c r="D204" s="148"/>
      <c r="E204" s="86">
        <v>403</v>
      </c>
      <c r="F204" s="23">
        <v>1</v>
      </c>
    </row>
    <row r="205" spans="2:6" s="8" customFormat="1" ht="14.1" customHeight="1" x14ac:dyDescent="0.2">
      <c r="B205" s="152" t="s">
        <v>85</v>
      </c>
      <c r="C205" s="153"/>
      <c r="D205" s="154"/>
      <c r="E205" s="90">
        <v>501</v>
      </c>
      <c r="F205" s="93"/>
    </row>
    <row r="206" spans="2:6" s="8" customFormat="1" ht="14.1" customHeight="1" x14ac:dyDescent="0.2">
      <c r="B206" s="143" t="s">
        <v>84</v>
      </c>
      <c r="C206" s="144"/>
      <c r="D206" s="145"/>
      <c r="E206" s="90">
        <v>50101</v>
      </c>
      <c r="F206" s="93"/>
    </row>
    <row r="207" spans="2:6" s="8" customFormat="1" ht="14.1" customHeight="1" x14ac:dyDescent="0.2">
      <c r="B207" s="146" t="s">
        <v>83</v>
      </c>
      <c r="C207" s="147"/>
      <c r="D207" s="148"/>
      <c r="E207" s="86">
        <v>5010101</v>
      </c>
      <c r="F207" s="23">
        <v>1</v>
      </c>
    </row>
    <row r="208" spans="2:6" s="8" customFormat="1" ht="14.1" customHeight="1" x14ac:dyDescent="0.2">
      <c r="B208" s="146" t="s">
        <v>82</v>
      </c>
      <c r="C208" s="147"/>
      <c r="D208" s="148"/>
      <c r="E208" s="86">
        <v>5010102</v>
      </c>
      <c r="F208" s="23">
        <v>1</v>
      </c>
    </row>
    <row r="209" spans="2:6" s="8" customFormat="1" ht="14.1" customHeight="1" x14ac:dyDescent="0.2">
      <c r="B209" s="146" t="s">
        <v>81</v>
      </c>
      <c r="C209" s="147"/>
      <c r="D209" s="148"/>
      <c r="E209" s="86">
        <v>5010103</v>
      </c>
      <c r="F209" s="23">
        <v>1</v>
      </c>
    </row>
    <row r="210" spans="2:6" s="8" customFormat="1" ht="14.1" customHeight="1" x14ac:dyDescent="0.2">
      <c r="B210" s="146" t="s">
        <v>80</v>
      </c>
      <c r="C210" s="147"/>
      <c r="D210" s="148"/>
      <c r="E210" s="86">
        <v>5010104</v>
      </c>
      <c r="F210" s="23">
        <v>1</v>
      </c>
    </row>
    <row r="211" spans="2:6" s="8" customFormat="1" ht="14.1" customHeight="1" x14ac:dyDescent="0.2">
      <c r="B211" s="146" t="s">
        <v>79</v>
      </c>
      <c r="C211" s="147"/>
      <c r="D211" s="148"/>
      <c r="E211" s="86">
        <v>5010105</v>
      </c>
      <c r="F211" s="23">
        <v>1</v>
      </c>
    </row>
    <row r="212" spans="2:6" s="8" customFormat="1" ht="14.1" customHeight="1" x14ac:dyDescent="0.2">
      <c r="B212" s="146" t="s">
        <v>78</v>
      </c>
      <c r="C212" s="147"/>
      <c r="D212" s="148"/>
      <c r="E212" s="86">
        <v>5010106</v>
      </c>
      <c r="F212" s="23">
        <v>1</v>
      </c>
    </row>
    <row r="213" spans="2:6" s="8" customFormat="1" ht="14.1" customHeight="1" x14ac:dyDescent="0.2">
      <c r="B213" s="146" t="s">
        <v>77</v>
      </c>
      <c r="C213" s="147"/>
      <c r="D213" s="148"/>
      <c r="E213" s="86">
        <v>5010107</v>
      </c>
      <c r="F213" s="23">
        <v>1</v>
      </c>
    </row>
    <row r="214" spans="2:6" s="8" customFormat="1" ht="14.1" customHeight="1" x14ac:dyDescent="0.2">
      <c r="B214" s="146" t="s">
        <v>76</v>
      </c>
      <c r="C214" s="147"/>
      <c r="D214" s="148"/>
      <c r="E214" s="86">
        <v>5010108</v>
      </c>
      <c r="F214" s="23">
        <v>1</v>
      </c>
    </row>
    <row r="215" spans="2:6" s="8" customFormat="1" ht="14.1" customHeight="1" x14ac:dyDescent="0.2">
      <c r="B215" s="146" t="s">
        <v>75</v>
      </c>
      <c r="C215" s="147"/>
      <c r="D215" s="148"/>
      <c r="E215" s="86">
        <v>5010109</v>
      </c>
      <c r="F215" s="23">
        <v>1</v>
      </c>
    </row>
    <row r="216" spans="2:6" s="8" customFormat="1" ht="14.1" customHeight="1" x14ac:dyDescent="0.2">
      <c r="B216" s="146" t="s">
        <v>74</v>
      </c>
      <c r="C216" s="147"/>
      <c r="D216" s="148"/>
      <c r="E216" s="86">
        <v>5010110</v>
      </c>
      <c r="F216" s="23">
        <v>1</v>
      </c>
    </row>
    <row r="217" spans="2:6" s="8" customFormat="1" ht="14.1" customHeight="1" x14ac:dyDescent="0.2">
      <c r="B217" s="146" t="s">
        <v>73</v>
      </c>
      <c r="C217" s="147"/>
      <c r="D217" s="148"/>
      <c r="E217" s="86">
        <v>5010111</v>
      </c>
      <c r="F217" s="23">
        <v>1</v>
      </c>
    </row>
    <row r="218" spans="2:6" s="8" customFormat="1" ht="14.1" customHeight="1" x14ac:dyDescent="0.2">
      <c r="B218" s="146" t="s">
        <v>72</v>
      </c>
      <c r="C218" s="147"/>
      <c r="D218" s="148"/>
      <c r="E218" s="86">
        <v>5010112</v>
      </c>
      <c r="F218" s="23">
        <v>1</v>
      </c>
    </row>
    <row r="219" spans="2:6" s="8" customFormat="1" ht="14.1" customHeight="1" x14ac:dyDescent="0.2">
      <c r="B219" s="143" t="s">
        <v>71</v>
      </c>
      <c r="C219" s="144"/>
      <c r="D219" s="145"/>
      <c r="E219" s="90">
        <v>50102</v>
      </c>
      <c r="F219" s="93"/>
    </row>
    <row r="220" spans="2:6" s="8" customFormat="1" ht="14.1" customHeight="1" x14ac:dyDescent="0.2">
      <c r="B220" s="146" t="s">
        <v>68</v>
      </c>
      <c r="C220" s="147"/>
      <c r="D220" s="148"/>
      <c r="E220" s="86">
        <v>5010201</v>
      </c>
      <c r="F220" s="23">
        <v>1</v>
      </c>
    </row>
    <row r="221" spans="2:6" s="8" customFormat="1" ht="14.1" customHeight="1" x14ac:dyDescent="0.2">
      <c r="B221" s="146" t="s">
        <v>70</v>
      </c>
      <c r="C221" s="147"/>
      <c r="D221" s="148"/>
      <c r="E221" s="86">
        <v>5010202</v>
      </c>
      <c r="F221" s="23">
        <v>1</v>
      </c>
    </row>
    <row r="222" spans="2:6" s="8" customFormat="1" ht="14.1" customHeight="1" x14ac:dyDescent="0.2">
      <c r="B222" s="143" t="s">
        <v>69</v>
      </c>
      <c r="C222" s="144"/>
      <c r="D222" s="145"/>
      <c r="E222" s="90">
        <v>50103</v>
      </c>
      <c r="F222" s="93"/>
    </row>
    <row r="223" spans="2:6" s="8" customFormat="1" ht="14.1" customHeight="1" x14ac:dyDescent="0.2">
      <c r="B223" s="146" t="s">
        <v>68</v>
      </c>
      <c r="C223" s="147"/>
      <c r="D223" s="148"/>
      <c r="E223" s="86">
        <v>5010301</v>
      </c>
      <c r="F223" s="23">
        <v>1</v>
      </c>
    </row>
    <row r="224" spans="2:6" s="8" customFormat="1" ht="14.1" customHeight="1" x14ac:dyDescent="0.2">
      <c r="B224" s="146" t="s">
        <v>48</v>
      </c>
      <c r="C224" s="147"/>
      <c r="D224" s="148"/>
      <c r="E224" s="86">
        <v>5010302</v>
      </c>
      <c r="F224" s="23">
        <v>1</v>
      </c>
    </row>
    <row r="225" spans="2:6" s="8" customFormat="1" ht="14.1" customHeight="1" x14ac:dyDescent="0.2">
      <c r="B225" s="143" t="s">
        <v>67</v>
      </c>
      <c r="C225" s="144"/>
      <c r="D225" s="145"/>
      <c r="E225" s="90">
        <v>50104</v>
      </c>
      <c r="F225" s="93"/>
    </row>
    <row r="226" spans="2:6" s="8" customFormat="1" ht="14.1" customHeight="1" x14ac:dyDescent="0.2">
      <c r="B226" s="146" t="s">
        <v>66</v>
      </c>
      <c r="C226" s="147"/>
      <c r="D226" s="148"/>
      <c r="E226" s="86">
        <v>5010401</v>
      </c>
      <c r="F226" s="23">
        <v>1</v>
      </c>
    </row>
    <row r="227" spans="2:6" s="8" customFormat="1" ht="14.1" customHeight="1" x14ac:dyDescent="0.2">
      <c r="B227" s="146" t="s">
        <v>65</v>
      </c>
      <c r="C227" s="147"/>
      <c r="D227" s="148"/>
      <c r="E227" s="86">
        <v>5010402</v>
      </c>
      <c r="F227" s="23">
        <v>1</v>
      </c>
    </row>
    <row r="228" spans="2:6" s="8" customFormat="1" ht="14.1" customHeight="1" x14ac:dyDescent="0.2">
      <c r="B228" s="146" t="s">
        <v>64</v>
      </c>
      <c r="C228" s="147"/>
      <c r="D228" s="148"/>
      <c r="E228" s="86">
        <v>5010403</v>
      </c>
      <c r="F228" s="23">
        <v>1</v>
      </c>
    </row>
    <row r="229" spans="2:6" s="8" customFormat="1" ht="14.1" customHeight="1" x14ac:dyDescent="0.2">
      <c r="B229" s="146" t="s">
        <v>63</v>
      </c>
      <c r="C229" s="147"/>
      <c r="D229" s="148"/>
      <c r="E229" s="86">
        <v>5010404</v>
      </c>
      <c r="F229" s="23">
        <v>1</v>
      </c>
    </row>
    <row r="230" spans="2:6" s="8" customFormat="1" ht="14.1" customHeight="1" x14ac:dyDescent="0.2">
      <c r="B230" s="146" t="s">
        <v>62</v>
      </c>
      <c r="C230" s="147"/>
      <c r="D230" s="148"/>
      <c r="E230" s="86">
        <v>5010405</v>
      </c>
      <c r="F230" s="23">
        <v>1</v>
      </c>
    </row>
    <row r="231" spans="2:6" s="8" customFormat="1" ht="14.1" customHeight="1" x14ac:dyDescent="0.2">
      <c r="B231" s="146" t="s">
        <v>44</v>
      </c>
      <c r="C231" s="147"/>
      <c r="D231" s="148"/>
      <c r="E231" s="86">
        <v>5010406</v>
      </c>
      <c r="F231" s="23">
        <v>1</v>
      </c>
    </row>
    <row r="232" spans="2:6" s="8" customFormat="1" ht="14.1" customHeight="1" x14ac:dyDescent="0.2">
      <c r="B232" s="146" t="s">
        <v>61</v>
      </c>
      <c r="C232" s="147"/>
      <c r="D232" s="148"/>
      <c r="E232" s="86">
        <v>5010407</v>
      </c>
      <c r="F232" s="23">
        <v>1</v>
      </c>
    </row>
    <row r="233" spans="2:6" s="8" customFormat="1" ht="14.1" customHeight="1" x14ac:dyDescent="0.2">
      <c r="B233" s="146" t="s">
        <v>60</v>
      </c>
      <c r="C233" s="147"/>
      <c r="D233" s="148"/>
      <c r="E233" s="86">
        <v>5010408</v>
      </c>
      <c r="F233" s="23">
        <v>1</v>
      </c>
    </row>
    <row r="234" spans="2:6" s="8" customFormat="1" ht="14.1" customHeight="1" x14ac:dyDescent="0.2">
      <c r="B234" s="143" t="s">
        <v>59</v>
      </c>
      <c r="C234" s="144"/>
      <c r="D234" s="145"/>
      <c r="E234" s="90">
        <v>50105</v>
      </c>
      <c r="F234" s="93"/>
    </row>
    <row r="235" spans="2:6" s="8" customFormat="1" ht="14.1" customHeight="1" x14ac:dyDescent="0.2">
      <c r="B235" s="146" t="s">
        <v>58</v>
      </c>
      <c r="C235" s="147"/>
      <c r="D235" s="148"/>
      <c r="E235" s="86">
        <v>5010501</v>
      </c>
      <c r="F235" s="23">
        <v>1</v>
      </c>
    </row>
    <row r="236" spans="2:6" s="8" customFormat="1" ht="14.1" customHeight="1" x14ac:dyDescent="0.2">
      <c r="B236" s="143" t="s">
        <v>57</v>
      </c>
      <c r="C236" s="144"/>
      <c r="D236" s="145"/>
      <c r="E236" s="90">
        <v>502</v>
      </c>
      <c r="F236" s="93"/>
    </row>
    <row r="237" spans="2:6" s="8" customFormat="1" ht="14.1" customHeight="1" x14ac:dyDescent="0.2">
      <c r="B237" s="143" t="s">
        <v>56</v>
      </c>
      <c r="C237" s="144"/>
      <c r="D237" s="145"/>
      <c r="E237" s="90">
        <v>50201</v>
      </c>
      <c r="F237" s="93"/>
    </row>
    <row r="238" spans="2:6" s="8" customFormat="1" ht="14.1" customHeight="1" x14ac:dyDescent="0.2">
      <c r="B238" s="146" t="s">
        <v>51</v>
      </c>
      <c r="C238" s="147"/>
      <c r="D238" s="148"/>
      <c r="E238" s="86">
        <v>5020101</v>
      </c>
      <c r="F238" s="23">
        <v>1</v>
      </c>
    </row>
    <row r="239" spans="2:6" s="8" customFormat="1" ht="14.1" customHeight="1" x14ac:dyDescent="0.2">
      <c r="B239" s="146" t="s">
        <v>50</v>
      </c>
      <c r="C239" s="147"/>
      <c r="D239" s="148"/>
      <c r="E239" s="86">
        <v>5020102</v>
      </c>
      <c r="F239" s="23">
        <v>1</v>
      </c>
    </row>
    <row r="240" spans="2:6" s="8" customFormat="1" ht="14.1" customHeight="1" x14ac:dyDescent="0.2">
      <c r="B240" s="146" t="s">
        <v>49</v>
      </c>
      <c r="C240" s="147"/>
      <c r="D240" s="148"/>
      <c r="E240" s="86">
        <v>5020103</v>
      </c>
      <c r="F240" s="23">
        <v>1</v>
      </c>
    </row>
    <row r="241" spans="2:6" s="8" customFormat="1" ht="14.1" customHeight="1" x14ac:dyDescent="0.2">
      <c r="B241" s="146" t="s">
        <v>48</v>
      </c>
      <c r="C241" s="147"/>
      <c r="D241" s="148"/>
      <c r="E241" s="86">
        <v>5020104</v>
      </c>
      <c r="F241" s="23">
        <v>1</v>
      </c>
    </row>
    <row r="242" spans="2:6" s="8" customFormat="1" ht="14.1" customHeight="1" x14ac:dyDescent="0.2">
      <c r="B242" s="146" t="s">
        <v>47</v>
      </c>
      <c r="C242" s="147"/>
      <c r="D242" s="148"/>
      <c r="E242" s="86">
        <v>5020105</v>
      </c>
      <c r="F242" s="23">
        <v>1</v>
      </c>
    </row>
    <row r="243" spans="2:6" s="8" customFormat="1" ht="14.1" customHeight="1" x14ac:dyDescent="0.2">
      <c r="B243" s="146" t="s">
        <v>46</v>
      </c>
      <c r="C243" s="147"/>
      <c r="D243" s="148"/>
      <c r="E243" s="86">
        <v>5020106</v>
      </c>
      <c r="F243" s="23">
        <v>1</v>
      </c>
    </row>
    <row r="244" spans="2:6" s="8" customFormat="1" ht="14.1" customHeight="1" x14ac:dyDescent="0.2">
      <c r="B244" s="146" t="s">
        <v>45</v>
      </c>
      <c r="C244" s="147"/>
      <c r="D244" s="148"/>
      <c r="E244" s="86">
        <v>5020107</v>
      </c>
      <c r="F244" s="23">
        <v>1</v>
      </c>
    </row>
    <row r="245" spans="2:6" s="8" customFormat="1" ht="14.1" customHeight="1" x14ac:dyDescent="0.2">
      <c r="B245" s="146" t="s">
        <v>44</v>
      </c>
      <c r="C245" s="147"/>
      <c r="D245" s="148"/>
      <c r="E245" s="86">
        <v>5020108</v>
      </c>
      <c r="F245" s="23">
        <v>1</v>
      </c>
    </row>
    <row r="246" spans="2:6" s="8" customFormat="1" ht="14.1" customHeight="1" x14ac:dyDescent="0.2">
      <c r="B246" s="146" t="s">
        <v>43</v>
      </c>
      <c r="C246" s="147"/>
      <c r="D246" s="148"/>
      <c r="E246" s="86">
        <v>5020109</v>
      </c>
      <c r="F246" s="23">
        <v>1</v>
      </c>
    </row>
    <row r="247" spans="2:6" s="8" customFormat="1" ht="14.1" customHeight="1" x14ac:dyDescent="0.2">
      <c r="B247" s="146" t="s">
        <v>42</v>
      </c>
      <c r="C247" s="147"/>
      <c r="D247" s="148"/>
      <c r="E247" s="86">
        <v>5020110</v>
      </c>
      <c r="F247" s="23">
        <v>1</v>
      </c>
    </row>
    <row r="248" spans="2:6" s="8" customFormat="1" ht="14.1" customHeight="1" x14ac:dyDescent="0.2">
      <c r="B248" s="146" t="s">
        <v>41</v>
      </c>
      <c r="C248" s="147"/>
      <c r="D248" s="148"/>
      <c r="E248" s="86">
        <v>5020111</v>
      </c>
      <c r="F248" s="23">
        <v>1</v>
      </c>
    </row>
    <row r="249" spans="2:6" s="8" customFormat="1" ht="14.1" customHeight="1" x14ac:dyDescent="0.2">
      <c r="B249" s="146" t="s">
        <v>40</v>
      </c>
      <c r="C249" s="147"/>
      <c r="D249" s="148"/>
      <c r="E249" s="86">
        <v>5020112</v>
      </c>
      <c r="F249" s="23">
        <v>1</v>
      </c>
    </row>
    <row r="250" spans="2:6" s="8" customFormat="1" ht="14.1" customHeight="1" x14ac:dyDescent="0.2">
      <c r="B250" s="146" t="s">
        <v>39</v>
      </c>
      <c r="C250" s="147"/>
      <c r="D250" s="148"/>
      <c r="E250" s="86">
        <v>5020113</v>
      </c>
      <c r="F250" s="23">
        <v>1</v>
      </c>
    </row>
    <row r="251" spans="2:6" s="8" customFormat="1" ht="14.1" customHeight="1" x14ac:dyDescent="0.2">
      <c r="B251" s="146" t="s">
        <v>38</v>
      </c>
      <c r="C251" s="147"/>
      <c r="D251" s="148"/>
      <c r="E251" s="86">
        <v>5020114</v>
      </c>
      <c r="F251" s="23">
        <v>1</v>
      </c>
    </row>
    <row r="252" spans="2:6" s="8" customFormat="1" ht="13.5" customHeight="1" x14ac:dyDescent="0.2">
      <c r="B252" s="146" t="s">
        <v>37</v>
      </c>
      <c r="C252" s="147"/>
      <c r="D252" s="148"/>
      <c r="E252" s="86">
        <v>5020115</v>
      </c>
      <c r="F252" s="23">
        <v>1</v>
      </c>
    </row>
    <row r="253" spans="2:6" s="8" customFormat="1" ht="14.1" customHeight="1" x14ac:dyDescent="0.2">
      <c r="B253" s="146" t="s">
        <v>36</v>
      </c>
      <c r="C253" s="147"/>
      <c r="D253" s="148"/>
      <c r="E253" s="86">
        <v>5020116</v>
      </c>
      <c r="F253" s="23">
        <v>1</v>
      </c>
    </row>
    <row r="254" spans="2:6" s="8" customFormat="1" ht="14.1" customHeight="1" x14ac:dyDescent="0.2">
      <c r="B254" s="146" t="s">
        <v>35</v>
      </c>
      <c r="C254" s="147"/>
      <c r="D254" s="148"/>
      <c r="E254" s="86">
        <v>5020117</v>
      </c>
      <c r="F254" s="23">
        <v>1</v>
      </c>
    </row>
    <row r="255" spans="2:6" s="8" customFormat="1" ht="14.1" customHeight="1" x14ac:dyDescent="0.2">
      <c r="B255" s="146" t="s">
        <v>34</v>
      </c>
      <c r="C255" s="147"/>
      <c r="D255" s="148"/>
      <c r="E255" s="86">
        <v>5020118</v>
      </c>
      <c r="F255" s="23">
        <v>1</v>
      </c>
    </row>
    <row r="256" spans="2:6" s="8" customFormat="1" ht="14.1" customHeight="1" x14ac:dyDescent="0.2">
      <c r="B256" s="146" t="s">
        <v>33</v>
      </c>
      <c r="C256" s="147"/>
      <c r="D256" s="148"/>
      <c r="E256" s="86">
        <v>5020119</v>
      </c>
      <c r="F256" s="23">
        <v>1</v>
      </c>
    </row>
    <row r="257" spans="2:6" s="8" customFormat="1" ht="14.1" customHeight="1" x14ac:dyDescent="0.2">
      <c r="B257" s="143" t="s">
        <v>55</v>
      </c>
      <c r="C257" s="144"/>
      <c r="D257" s="145"/>
      <c r="E257" s="90">
        <v>5020121</v>
      </c>
      <c r="F257" s="93"/>
    </row>
    <row r="258" spans="2:6" s="8" customFormat="1" ht="14.1" customHeight="1" x14ac:dyDescent="0.2">
      <c r="B258" s="146" t="s">
        <v>30</v>
      </c>
      <c r="C258" s="147"/>
      <c r="D258" s="148"/>
      <c r="E258" s="86">
        <v>502012101</v>
      </c>
      <c r="F258" s="23">
        <v>1</v>
      </c>
    </row>
    <row r="259" spans="2:6" s="8" customFormat="1" ht="14.1" customHeight="1" x14ac:dyDescent="0.2">
      <c r="B259" s="146" t="s">
        <v>29</v>
      </c>
      <c r="C259" s="147"/>
      <c r="D259" s="148"/>
      <c r="E259" s="86">
        <v>502012102</v>
      </c>
      <c r="F259" s="23">
        <v>1</v>
      </c>
    </row>
    <row r="260" spans="2:6" s="8" customFormat="1" ht="14.1" customHeight="1" x14ac:dyDescent="0.2">
      <c r="B260" s="143" t="s">
        <v>28</v>
      </c>
      <c r="C260" s="144"/>
      <c r="D260" s="145"/>
      <c r="E260" s="90">
        <v>5020122</v>
      </c>
      <c r="F260" s="93"/>
    </row>
    <row r="261" spans="2:6" s="8" customFormat="1" ht="14.1" customHeight="1" x14ac:dyDescent="0.2">
      <c r="B261" s="146" t="s">
        <v>27</v>
      </c>
      <c r="C261" s="147"/>
      <c r="D261" s="148"/>
      <c r="E261" s="86">
        <v>502012201</v>
      </c>
      <c r="F261" s="23">
        <v>1</v>
      </c>
    </row>
    <row r="262" spans="2:6" s="8" customFormat="1" ht="14.1" customHeight="1" x14ac:dyDescent="0.2">
      <c r="B262" s="146" t="s">
        <v>26</v>
      </c>
      <c r="C262" s="147"/>
      <c r="D262" s="148"/>
      <c r="E262" s="86">
        <v>502012202</v>
      </c>
      <c r="F262" s="23">
        <v>1</v>
      </c>
    </row>
    <row r="263" spans="2:6" s="8" customFormat="1" ht="14.1" customHeight="1" x14ac:dyDescent="0.2">
      <c r="B263" s="146" t="s">
        <v>54</v>
      </c>
      <c r="C263" s="147"/>
      <c r="D263" s="148"/>
      <c r="E263" s="86">
        <v>5020123</v>
      </c>
      <c r="F263" s="23">
        <v>1</v>
      </c>
    </row>
    <row r="264" spans="2:6" s="8" customFormat="1" ht="14.1" customHeight="1" x14ac:dyDescent="0.2">
      <c r="B264" s="146" t="s">
        <v>53</v>
      </c>
      <c r="C264" s="147"/>
      <c r="D264" s="148"/>
      <c r="E264" s="86">
        <v>5020124</v>
      </c>
      <c r="F264" s="23">
        <v>1</v>
      </c>
    </row>
    <row r="265" spans="2:6" s="8" customFormat="1" ht="14.1" customHeight="1" x14ac:dyDescent="0.2">
      <c r="B265" s="146" t="s">
        <v>23</v>
      </c>
      <c r="C265" s="147"/>
      <c r="D265" s="148"/>
      <c r="E265" s="86">
        <v>5020125</v>
      </c>
      <c r="F265" s="23">
        <v>1</v>
      </c>
    </row>
    <row r="266" spans="2:6" s="8" customFormat="1" ht="14.1" customHeight="1" x14ac:dyDescent="0.2">
      <c r="B266" s="146" t="s">
        <v>22</v>
      </c>
      <c r="C266" s="147"/>
      <c r="D266" s="148"/>
      <c r="E266" s="86">
        <v>5020126</v>
      </c>
      <c r="F266" s="23">
        <v>1</v>
      </c>
    </row>
    <row r="267" spans="2:6" s="8" customFormat="1" ht="14.1" customHeight="1" x14ac:dyDescent="0.2">
      <c r="B267" s="146" t="s">
        <v>21</v>
      </c>
      <c r="C267" s="147"/>
      <c r="D267" s="148"/>
      <c r="E267" s="86">
        <v>5020127</v>
      </c>
      <c r="F267" s="23">
        <v>1</v>
      </c>
    </row>
    <row r="268" spans="2:6" s="8" customFormat="1" ht="14.1" customHeight="1" x14ac:dyDescent="0.2">
      <c r="B268" s="146" t="s">
        <v>20</v>
      </c>
      <c r="C268" s="147"/>
      <c r="D268" s="148"/>
      <c r="E268" s="86">
        <v>5020128</v>
      </c>
      <c r="F268" s="23">
        <v>1</v>
      </c>
    </row>
    <row r="269" spans="2:6" s="8" customFormat="1" ht="14.1" customHeight="1" x14ac:dyDescent="0.2">
      <c r="B269" s="146" t="s">
        <v>18</v>
      </c>
      <c r="C269" s="147"/>
      <c r="D269" s="148"/>
      <c r="E269" s="86">
        <v>5020129</v>
      </c>
      <c r="F269" s="23">
        <v>1</v>
      </c>
    </row>
    <row r="270" spans="2:6" s="8" customFormat="1" ht="14.1" customHeight="1" x14ac:dyDescent="0.2">
      <c r="B270" s="143" t="s">
        <v>52</v>
      </c>
      <c r="C270" s="144"/>
      <c r="D270" s="145"/>
      <c r="E270" s="90">
        <v>50202</v>
      </c>
      <c r="F270" s="93"/>
    </row>
    <row r="271" spans="2:6" s="8" customFormat="1" ht="14.1" customHeight="1" x14ac:dyDescent="0.2">
      <c r="B271" s="146" t="s">
        <v>51</v>
      </c>
      <c r="C271" s="147"/>
      <c r="D271" s="148"/>
      <c r="E271" s="86">
        <v>5020201</v>
      </c>
      <c r="F271" s="23">
        <v>1</v>
      </c>
    </row>
    <row r="272" spans="2:6" s="8" customFormat="1" ht="14.1" customHeight="1" x14ac:dyDescent="0.2">
      <c r="B272" s="146" t="s">
        <v>50</v>
      </c>
      <c r="C272" s="147"/>
      <c r="D272" s="148"/>
      <c r="E272" s="86">
        <v>5020202</v>
      </c>
      <c r="F272" s="23">
        <v>1</v>
      </c>
    </row>
    <row r="273" spans="2:6" s="8" customFormat="1" ht="14.1" customHeight="1" x14ac:dyDescent="0.2">
      <c r="B273" s="146" t="s">
        <v>49</v>
      </c>
      <c r="C273" s="147"/>
      <c r="D273" s="148"/>
      <c r="E273" s="86">
        <v>5020203</v>
      </c>
      <c r="F273" s="23">
        <v>1</v>
      </c>
    </row>
    <row r="274" spans="2:6" s="8" customFormat="1" ht="14.1" customHeight="1" x14ac:dyDescent="0.2">
      <c r="B274" s="146" t="s">
        <v>48</v>
      </c>
      <c r="C274" s="147"/>
      <c r="D274" s="148"/>
      <c r="E274" s="86">
        <v>5020204</v>
      </c>
      <c r="F274" s="23">
        <v>1</v>
      </c>
    </row>
    <row r="275" spans="2:6" s="8" customFormat="1" ht="14.1" customHeight="1" x14ac:dyDescent="0.2">
      <c r="B275" s="146" t="s">
        <v>47</v>
      </c>
      <c r="C275" s="147"/>
      <c r="D275" s="148"/>
      <c r="E275" s="86">
        <v>5020205</v>
      </c>
      <c r="F275" s="23">
        <v>1</v>
      </c>
    </row>
    <row r="276" spans="2:6" s="8" customFormat="1" ht="14.1" customHeight="1" x14ac:dyDescent="0.2">
      <c r="B276" s="146" t="s">
        <v>46</v>
      </c>
      <c r="C276" s="147"/>
      <c r="D276" s="148"/>
      <c r="E276" s="86">
        <v>5020206</v>
      </c>
      <c r="F276" s="23">
        <v>1</v>
      </c>
    </row>
    <row r="277" spans="2:6" s="8" customFormat="1" ht="14.1" customHeight="1" x14ac:dyDescent="0.2">
      <c r="B277" s="146" t="s">
        <v>45</v>
      </c>
      <c r="C277" s="147"/>
      <c r="D277" s="148"/>
      <c r="E277" s="86">
        <v>5020207</v>
      </c>
      <c r="F277" s="23">
        <v>1</v>
      </c>
    </row>
    <row r="278" spans="2:6" s="8" customFormat="1" ht="14.1" customHeight="1" x14ac:dyDescent="0.2">
      <c r="B278" s="146" t="s">
        <v>44</v>
      </c>
      <c r="C278" s="147"/>
      <c r="D278" s="148"/>
      <c r="E278" s="86">
        <v>5020208</v>
      </c>
      <c r="F278" s="23">
        <v>1</v>
      </c>
    </row>
    <row r="279" spans="2:6" s="8" customFormat="1" ht="14.1" customHeight="1" x14ac:dyDescent="0.2">
      <c r="B279" s="146" t="s">
        <v>43</v>
      </c>
      <c r="C279" s="147"/>
      <c r="D279" s="148"/>
      <c r="E279" s="86">
        <v>5020209</v>
      </c>
      <c r="F279" s="23">
        <v>1</v>
      </c>
    </row>
    <row r="280" spans="2:6" s="8" customFormat="1" ht="14.1" customHeight="1" x14ac:dyDescent="0.2">
      <c r="B280" s="146" t="s">
        <v>42</v>
      </c>
      <c r="C280" s="147"/>
      <c r="D280" s="148"/>
      <c r="E280" s="86">
        <v>5020210</v>
      </c>
      <c r="F280" s="23">
        <v>1</v>
      </c>
    </row>
    <row r="281" spans="2:6" s="8" customFormat="1" ht="14.1" customHeight="1" x14ac:dyDescent="0.2">
      <c r="B281" s="146" t="s">
        <v>41</v>
      </c>
      <c r="C281" s="147"/>
      <c r="D281" s="148"/>
      <c r="E281" s="86">
        <v>5020211</v>
      </c>
      <c r="F281" s="23">
        <v>1</v>
      </c>
    </row>
    <row r="282" spans="2:6" s="8" customFormat="1" ht="14.1" customHeight="1" x14ac:dyDescent="0.2">
      <c r="B282" s="146" t="s">
        <v>40</v>
      </c>
      <c r="C282" s="147"/>
      <c r="D282" s="148"/>
      <c r="E282" s="86">
        <v>5020212</v>
      </c>
      <c r="F282" s="23">
        <v>1</v>
      </c>
    </row>
    <row r="283" spans="2:6" s="8" customFormat="1" ht="14.1" customHeight="1" x14ac:dyDescent="0.2">
      <c r="B283" s="146" t="s">
        <v>39</v>
      </c>
      <c r="C283" s="147"/>
      <c r="D283" s="148"/>
      <c r="E283" s="86">
        <v>5020213</v>
      </c>
      <c r="F283" s="23">
        <v>1</v>
      </c>
    </row>
    <row r="284" spans="2:6" s="8" customFormat="1" ht="14.1" customHeight="1" x14ac:dyDescent="0.2">
      <c r="B284" s="146" t="s">
        <v>38</v>
      </c>
      <c r="C284" s="147"/>
      <c r="D284" s="148"/>
      <c r="E284" s="86">
        <v>5020214</v>
      </c>
      <c r="F284" s="23">
        <v>1</v>
      </c>
    </row>
    <row r="285" spans="2:6" s="8" customFormat="1" ht="14.1" customHeight="1" x14ac:dyDescent="0.2">
      <c r="B285" s="146" t="s">
        <v>37</v>
      </c>
      <c r="C285" s="147"/>
      <c r="D285" s="148"/>
      <c r="E285" s="86">
        <v>5020215</v>
      </c>
      <c r="F285" s="23">
        <v>1</v>
      </c>
    </row>
    <row r="286" spans="2:6" s="8" customFormat="1" ht="14.1" customHeight="1" x14ac:dyDescent="0.2">
      <c r="B286" s="146" t="s">
        <v>36</v>
      </c>
      <c r="C286" s="147"/>
      <c r="D286" s="148"/>
      <c r="E286" s="86">
        <v>5020216</v>
      </c>
      <c r="F286" s="23">
        <v>1</v>
      </c>
    </row>
    <row r="287" spans="2:6" s="8" customFormat="1" ht="14.1" customHeight="1" x14ac:dyDescent="0.2">
      <c r="B287" s="146" t="s">
        <v>35</v>
      </c>
      <c r="C287" s="147"/>
      <c r="D287" s="148"/>
      <c r="E287" s="86">
        <v>5020217</v>
      </c>
      <c r="F287" s="23">
        <v>1</v>
      </c>
    </row>
    <row r="288" spans="2:6" s="8" customFormat="1" ht="14.1" customHeight="1" x14ac:dyDescent="0.2">
      <c r="B288" s="146" t="s">
        <v>34</v>
      </c>
      <c r="C288" s="147"/>
      <c r="D288" s="148"/>
      <c r="E288" s="86">
        <v>5020218</v>
      </c>
      <c r="F288" s="23">
        <v>1</v>
      </c>
    </row>
    <row r="289" spans="2:6" s="8" customFormat="1" ht="14.1" customHeight="1" x14ac:dyDescent="0.2">
      <c r="B289" s="146" t="s">
        <v>33</v>
      </c>
      <c r="C289" s="147"/>
      <c r="D289" s="148"/>
      <c r="E289" s="86">
        <v>5020219</v>
      </c>
      <c r="F289" s="23">
        <v>1</v>
      </c>
    </row>
    <row r="290" spans="2:6" s="8" customFormat="1" ht="14.1" customHeight="1" x14ac:dyDescent="0.2">
      <c r="B290" s="146" t="s">
        <v>32</v>
      </c>
      <c r="C290" s="147"/>
      <c r="D290" s="148"/>
      <c r="E290" s="86">
        <v>5020220</v>
      </c>
      <c r="F290" s="23">
        <v>1</v>
      </c>
    </row>
    <row r="291" spans="2:6" s="8" customFormat="1" ht="14.1" customHeight="1" x14ac:dyDescent="0.2">
      <c r="B291" s="143" t="s">
        <v>31</v>
      </c>
      <c r="C291" s="144"/>
      <c r="D291" s="145"/>
      <c r="E291" s="90">
        <v>5020221</v>
      </c>
      <c r="F291" s="93"/>
    </row>
    <row r="292" spans="2:6" s="8" customFormat="1" ht="14.1" customHeight="1" x14ac:dyDescent="0.2">
      <c r="B292" s="146" t="s">
        <v>30</v>
      </c>
      <c r="C292" s="147"/>
      <c r="D292" s="148"/>
      <c r="E292" s="86">
        <v>502022101</v>
      </c>
      <c r="F292" s="23">
        <v>1</v>
      </c>
    </row>
    <row r="293" spans="2:6" s="8" customFormat="1" ht="14.1" customHeight="1" x14ac:dyDescent="0.2">
      <c r="B293" s="146" t="s">
        <v>29</v>
      </c>
      <c r="C293" s="147"/>
      <c r="D293" s="148"/>
      <c r="E293" s="86">
        <v>502022102</v>
      </c>
      <c r="F293" s="23">
        <v>1</v>
      </c>
    </row>
    <row r="294" spans="2:6" s="8" customFormat="1" ht="14.1" customHeight="1" x14ac:dyDescent="0.2">
      <c r="B294" s="143" t="s">
        <v>28</v>
      </c>
      <c r="C294" s="144"/>
      <c r="D294" s="145"/>
      <c r="E294" s="90">
        <v>5020222</v>
      </c>
      <c r="F294" s="93"/>
    </row>
    <row r="295" spans="2:6" s="8" customFormat="1" ht="14.1" customHeight="1" x14ac:dyDescent="0.2">
      <c r="B295" s="146" t="s">
        <v>27</v>
      </c>
      <c r="C295" s="147"/>
      <c r="D295" s="148"/>
      <c r="E295" s="86">
        <v>502022201</v>
      </c>
      <c r="F295" s="23">
        <v>1</v>
      </c>
    </row>
    <row r="296" spans="2:6" s="8" customFormat="1" ht="14.1" customHeight="1" x14ac:dyDescent="0.2">
      <c r="B296" s="146" t="s">
        <v>26</v>
      </c>
      <c r="C296" s="147"/>
      <c r="D296" s="148"/>
      <c r="E296" s="86">
        <v>502022202</v>
      </c>
      <c r="F296" s="23">
        <v>1</v>
      </c>
    </row>
    <row r="297" spans="2:6" s="8" customFormat="1" ht="14.1" customHeight="1" x14ac:dyDescent="0.2">
      <c r="B297" s="146" t="s">
        <v>25</v>
      </c>
      <c r="C297" s="147"/>
      <c r="D297" s="148"/>
      <c r="E297" s="86">
        <v>5020223</v>
      </c>
      <c r="F297" s="23">
        <v>1</v>
      </c>
    </row>
    <row r="298" spans="2:6" s="8" customFormat="1" ht="14.1" customHeight="1" x14ac:dyDescent="0.2">
      <c r="B298" s="146" t="s">
        <v>24</v>
      </c>
      <c r="C298" s="147"/>
      <c r="D298" s="148"/>
      <c r="E298" s="86">
        <v>5020224</v>
      </c>
      <c r="F298" s="23">
        <v>1</v>
      </c>
    </row>
    <row r="299" spans="2:6" s="8" customFormat="1" ht="14.1" customHeight="1" x14ac:dyDescent="0.2">
      <c r="B299" s="146" t="s">
        <v>23</v>
      </c>
      <c r="C299" s="147"/>
      <c r="D299" s="148"/>
      <c r="E299" s="86">
        <v>5020225</v>
      </c>
      <c r="F299" s="23">
        <v>1</v>
      </c>
    </row>
    <row r="300" spans="2:6" s="8" customFormat="1" ht="14.1" customHeight="1" x14ac:dyDescent="0.2">
      <c r="B300" s="146" t="s">
        <v>22</v>
      </c>
      <c r="C300" s="147"/>
      <c r="D300" s="148"/>
      <c r="E300" s="86">
        <v>5020226</v>
      </c>
      <c r="F300" s="23">
        <v>1</v>
      </c>
    </row>
    <row r="301" spans="2:6" s="8" customFormat="1" ht="14.1" customHeight="1" x14ac:dyDescent="0.2">
      <c r="B301" s="146" t="s">
        <v>21</v>
      </c>
      <c r="C301" s="147"/>
      <c r="D301" s="148"/>
      <c r="E301" s="86">
        <v>5020227</v>
      </c>
      <c r="F301" s="23">
        <v>1</v>
      </c>
    </row>
    <row r="302" spans="2:6" s="8" customFormat="1" ht="14.1" customHeight="1" x14ac:dyDescent="0.2">
      <c r="B302" s="146" t="s">
        <v>20</v>
      </c>
      <c r="C302" s="147"/>
      <c r="D302" s="148"/>
      <c r="E302" s="86">
        <v>5020228</v>
      </c>
      <c r="F302" s="23">
        <v>1</v>
      </c>
    </row>
    <row r="303" spans="2:6" s="8" customFormat="1" ht="14.1" customHeight="1" x14ac:dyDescent="0.2">
      <c r="B303" s="146" t="s">
        <v>18</v>
      </c>
      <c r="C303" s="147"/>
      <c r="D303" s="148"/>
      <c r="E303" s="86">
        <v>5020229</v>
      </c>
      <c r="F303" s="23">
        <v>1</v>
      </c>
    </row>
    <row r="304" spans="2:6" s="8" customFormat="1" ht="14.1" customHeight="1" x14ac:dyDescent="0.2">
      <c r="B304" s="146" t="s">
        <v>19</v>
      </c>
      <c r="C304" s="147"/>
      <c r="D304" s="148"/>
      <c r="E304" s="86">
        <v>50203</v>
      </c>
      <c r="F304" s="23">
        <v>1</v>
      </c>
    </row>
    <row r="305" spans="2:6" s="8" customFormat="1" ht="14.1" customHeight="1" x14ac:dyDescent="0.2">
      <c r="B305" s="143" t="s">
        <v>18</v>
      </c>
      <c r="C305" s="144"/>
      <c r="D305" s="145"/>
      <c r="E305" s="90">
        <v>50204</v>
      </c>
      <c r="F305" s="93"/>
    </row>
    <row r="306" spans="2:6" s="8" customFormat="1" ht="14.1" customHeight="1" x14ac:dyDescent="0.2">
      <c r="B306" s="146" t="s">
        <v>17</v>
      </c>
      <c r="C306" s="147"/>
      <c r="D306" s="148"/>
      <c r="E306" s="86">
        <v>5020401</v>
      </c>
      <c r="F306" s="23">
        <v>1</v>
      </c>
    </row>
    <row r="307" spans="2:6" s="8" customFormat="1" ht="14.1" customHeight="1" x14ac:dyDescent="0.2">
      <c r="B307" s="146" t="s">
        <v>16</v>
      </c>
      <c r="C307" s="147"/>
      <c r="D307" s="148"/>
      <c r="E307" s="86">
        <v>5020402</v>
      </c>
      <c r="F307" s="23">
        <v>1</v>
      </c>
    </row>
    <row r="308" spans="2:6" s="8" customFormat="1" ht="14.1" customHeight="1" x14ac:dyDescent="0.2">
      <c r="B308" s="146" t="s">
        <v>15</v>
      </c>
      <c r="C308" s="147"/>
      <c r="D308" s="148"/>
      <c r="E308" s="86">
        <v>600</v>
      </c>
      <c r="F308" s="23"/>
    </row>
    <row r="309" spans="2:6" s="8" customFormat="1" ht="13.5" customHeight="1" x14ac:dyDescent="0.2">
      <c r="B309" s="146" t="s">
        <v>14</v>
      </c>
      <c r="C309" s="147"/>
      <c r="D309" s="148"/>
      <c r="E309" s="86">
        <v>601</v>
      </c>
      <c r="F309" s="23"/>
    </row>
    <row r="310" spans="2:6" s="8" customFormat="1" ht="14.1" customHeight="1" x14ac:dyDescent="0.2">
      <c r="B310" s="146" t="s">
        <v>13</v>
      </c>
      <c r="C310" s="147"/>
      <c r="D310" s="148"/>
      <c r="E310" s="86">
        <v>602</v>
      </c>
      <c r="F310" s="23"/>
    </row>
    <row r="311" spans="2:6" s="8" customFormat="1" ht="14.1" customHeight="1" x14ac:dyDescent="0.2">
      <c r="B311" s="146" t="s">
        <v>12</v>
      </c>
      <c r="C311" s="147"/>
      <c r="D311" s="148"/>
      <c r="E311" s="86">
        <v>603</v>
      </c>
      <c r="F311" s="23"/>
    </row>
    <row r="312" spans="2:6" s="8" customFormat="1" ht="14.1" customHeight="1" x14ac:dyDescent="0.2">
      <c r="B312" s="146" t="s">
        <v>11</v>
      </c>
      <c r="C312" s="147"/>
      <c r="D312" s="148"/>
      <c r="E312" s="86">
        <v>604</v>
      </c>
      <c r="F312" s="23"/>
    </row>
    <row r="313" spans="2:6" s="8" customFormat="1" ht="14.1" customHeight="1" x14ac:dyDescent="0.2">
      <c r="B313" s="146" t="s">
        <v>10</v>
      </c>
      <c r="C313" s="147"/>
      <c r="D313" s="148"/>
      <c r="E313" s="86">
        <v>605</v>
      </c>
      <c r="F313" s="23">
        <v>1</v>
      </c>
    </row>
    <row r="314" spans="2:6" s="8" customFormat="1" ht="14.1" customHeight="1" x14ac:dyDescent="0.2">
      <c r="B314" s="146" t="s">
        <v>9</v>
      </c>
      <c r="C314" s="147"/>
      <c r="D314" s="148"/>
      <c r="E314" s="86">
        <v>606</v>
      </c>
      <c r="F314" s="23">
        <v>1</v>
      </c>
    </row>
    <row r="315" spans="2:6" s="8" customFormat="1" ht="14.1" customHeight="1" x14ac:dyDescent="0.2">
      <c r="B315" s="146" t="s">
        <v>8</v>
      </c>
      <c r="C315" s="147"/>
      <c r="D315" s="148"/>
      <c r="E315" s="86">
        <v>607</v>
      </c>
      <c r="F315" s="23"/>
    </row>
    <row r="316" spans="2:6" s="8" customFormat="1" ht="14.1" customHeight="1" x14ac:dyDescent="0.2">
      <c r="B316" s="143" t="s">
        <v>7</v>
      </c>
      <c r="C316" s="144"/>
      <c r="D316" s="145"/>
      <c r="E316" s="90">
        <v>707</v>
      </c>
      <c r="F316" s="93"/>
    </row>
    <row r="317" spans="2:6" s="8" customFormat="1" ht="14.1" customHeight="1" x14ac:dyDescent="0.2">
      <c r="B317" s="146" t="s">
        <v>6</v>
      </c>
      <c r="C317" s="147"/>
      <c r="D317" s="148"/>
      <c r="E317" s="86">
        <v>800</v>
      </c>
      <c r="F317" s="23">
        <v>1</v>
      </c>
    </row>
    <row r="318" spans="2:6" s="8" customFormat="1" ht="14.1" customHeight="1" thickBot="1" x14ac:dyDescent="0.25">
      <c r="B318" s="156" t="s">
        <v>5</v>
      </c>
      <c r="C318" s="157"/>
      <c r="D318" s="158"/>
      <c r="E318" s="87">
        <v>801</v>
      </c>
      <c r="F318" s="94"/>
    </row>
  </sheetData>
  <mergeCells count="316">
    <mergeCell ref="B2:F2"/>
    <mergeCell ref="B316:D316"/>
    <mergeCell ref="B317:D317"/>
    <mergeCell ref="B318:D318"/>
    <mergeCell ref="B3:F3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6:D146"/>
    <mergeCell ref="B147:D147"/>
    <mergeCell ref="B142:D142"/>
    <mergeCell ref="B143:D143"/>
    <mergeCell ref="B144:D144"/>
    <mergeCell ref="B145:D145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20:D20"/>
    <mergeCell ref="B21:D21"/>
    <mergeCell ref="B10:D10"/>
    <mergeCell ref="B11:D11"/>
    <mergeCell ref="B12:D12"/>
    <mergeCell ref="B13:D13"/>
    <mergeCell ref="B14:D14"/>
    <mergeCell ref="B15:D15"/>
    <mergeCell ref="B28:D28"/>
    <mergeCell ref="B5:D5"/>
    <mergeCell ref="B6:D6"/>
    <mergeCell ref="B7:D7"/>
    <mergeCell ref="B8:D8"/>
    <mergeCell ref="B9:D9"/>
    <mergeCell ref="B16:D16"/>
    <mergeCell ref="B17:D17"/>
    <mergeCell ref="B18:D18"/>
    <mergeCell ref="B19:D1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8" tint="0.59999389629810485"/>
  </sheetPr>
  <dimension ref="B1:F179"/>
  <sheetViews>
    <sheetView zoomScale="75" zoomScaleNormal="75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24" sqref="A24"/>
    </sheetView>
  </sheetViews>
  <sheetFormatPr baseColWidth="10" defaultColWidth="9.140625" defaultRowHeight="15" x14ac:dyDescent="0.25"/>
  <cols>
    <col min="1" max="1" width="56.85546875" style="10" customWidth="1"/>
    <col min="2" max="2" width="36" style="26" customWidth="1"/>
    <col min="3" max="3" width="24.28515625" style="26" customWidth="1"/>
    <col min="4" max="4" width="21.5703125" style="26" customWidth="1"/>
    <col min="5" max="5" width="21" style="10" customWidth="1"/>
    <col min="6" max="6" width="29" style="14" customWidth="1"/>
    <col min="7" max="7" width="9.140625" style="10" customWidth="1"/>
    <col min="8" max="16384" width="9.140625" style="10"/>
  </cols>
  <sheetData>
    <row r="1" spans="2:6" ht="75" customHeight="1" x14ac:dyDescent="0.25"/>
    <row r="2" spans="2:6" ht="30" customHeight="1" x14ac:dyDescent="0.45">
      <c r="B2" s="205" t="str">
        <f>'DATOS EMPRESA'!G8</f>
        <v>EMPRESA XYZ</v>
      </c>
      <c r="C2" s="205"/>
      <c r="D2" s="205"/>
      <c r="E2" s="205"/>
      <c r="F2" s="205"/>
    </row>
    <row r="3" spans="2:6" ht="33.75" customHeight="1" thickBot="1" x14ac:dyDescent="0.3">
      <c r="B3" s="160" t="s">
        <v>267</v>
      </c>
      <c r="C3" s="160"/>
      <c r="D3" s="160"/>
      <c r="E3" s="160"/>
      <c r="F3" s="160"/>
    </row>
    <row r="4" spans="2:6" ht="29.25" customHeight="1" thickBot="1" x14ac:dyDescent="0.3">
      <c r="B4" s="161" t="s">
        <v>265</v>
      </c>
      <c r="C4" s="162"/>
      <c r="D4" s="163"/>
      <c r="E4" s="72" t="s">
        <v>264</v>
      </c>
      <c r="F4" s="28" t="s">
        <v>268</v>
      </c>
    </row>
    <row r="5" spans="2:6" ht="18" customHeight="1" x14ac:dyDescent="0.25">
      <c r="B5" s="164" t="str">
        <f>'PLAN DE CUENTAS '!B6:D6</f>
        <v>ACTIVO</v>
      </c>
      <c r="C5" s="165"/>
      <c r="D5" s="166"/>
      <c r="E5" s="54">
        <f>'PLAN DE CUENTAS '!E6</f>
        <v>1</v>
      </c>
      <c r="F5" s="55"/>
    </row>
    <row r="6" spans="2:6" ht="19.5" customHeight="1" x14ac:dyDescent="0.25">
      <c r="B6" s="167" t="str">
        <f>'PLAN DE CUENTAS '!B7:D7</f>
        <v>ACTIVO CORRIENTE</v>
      </c>
      <c r="C6" s="168"/>
      <c r="D6" s="169"/>
      <c r="E6" s="56">
        <f>'PLAN DE CUENTAS '!E7</f>
        <v>101</v>
      </c>
      <c r="F6" s="57">
        <f>F7+F11+F19+F33+F38+F42+F43+F44</f>
        <v>32</v>
      </c>
    </row>
    <row r="7" spans="2:6" ht="18" customHeight="1" x14ac:dyDescent="0.25">
      <c r="B7" s="170" t="str">
        <f>'PLAN DE CUENTAS '!B8:D8</f>
        <v>EFECTIVO Y EQUIVALENTES DE EFECTIVO</v>
      </c>
      <c r="C7" s="171"/>
      <c r="D7" s="172"/>
      <c r="E7" s="63">
        <f>'PLAN DE CUENTAS '!E8</f>
        <v>10101</v>
      </c>
      <c r="F7" s="64">
        <f>SUM(F8:F10)</f>
        <v>3</v>
      </c>
    </row>
    <row r="8" spans="2:6" ht="14.1" customHeight="1" x14ac:dyDescent="0.25">
      <c r="B8" s="173" t="str">
        <f>'PLAN DE CUENTAS '!B9:D9</f>
        <v>CAJA</v>
      </c>
      <c r="C8" s="174"/>
      <c r="D8" s="175"/>
      <c r="E8" s="22">
        <f>'PLAN DE CUENTAS '!E9</f>
        <v>1010101</v>
      </c>
      <c r="F8" s="23">
        <f>'PLAN DE CUENTAS '!F9</f>
        <v>1</v>
      </c>
    </row>
    <row r="9" spans="2:6" ht="14.1" customHeight="1" x14ac:dyDescent="0.25">
      <c r="B9" s="173" t="str">
        <f>'PLAN DE CUENTAS '!B10:D10</f>
        <v>INSTITUCIONES FINANCIERAS PÚBLICAS</v>
      </c>
      <c r="C9" s="174"/>
      <c r="D9" s="175"/>
      <c r="E9" s="22">
        <f>'PLAN DE CUENTAS '!E10</f>
        <v>1010102</v>
      </c>
      <c r="F9" s="23">
        <f>'PLAN DE CUENTAS '!F10</f>
        <v>1</v>
      </c>
    </row>
    <row r="10" spans="2:6" ht="14.1" customHeight="1" x14ac:dyDescent="0.25">
      <c r="B10" s="173" t="str">
        <f>'PLAN DE CUENTAS '!B11:D11</f>
        <v>INSTITUCIONES FINANCIERAS PRIVADAS</v>
      </c>
      <c r="C10" s="174"/>
      <c r="D10" s="175"/>
      <c r="E10" s="22">
        <f>'PLAN DE CUENTAS '!E11</f>
        <v>1010103</v>
      </c>
      <c r="F10" s="23">
        <f>'PLAN DE CUENTAS '!F11</f>
        <v>1</v>
      </c>
    </row>
    <row r="11" spans="2:6" ht="14.1" customHeight="1" x14ac:dyDescent="0.25">
      <c r="B11" s="176" t="str">
        <f>'PLAN DE CUENTAS '!B12:D12</f>
        <v>ACTIVOS FINANCIEROS</v>
      </c>
      <c r="C11" s="177"/>
      <c r="D11" s="178"/>
      <c r="E11" s="65">
        <f>'PLAN DE CUENTAS '!E12</f>
        <v>10102</v>
      </c>
      <c r="F11" s="66">
        <f>SUM(F13:F18)</f>
        <v>6</v>
      </c>
    </row>
    <row r="12" spans="2:6" ht="14.1" customHeight="1" x14ac:dyDescent="0.25">
      <c r="B12" s="173" t="str">
        <f>'PLAN DE CUENTAS '!B13:D13</f>
        <v>ACTIVOS FINANCIEROS A VALOR RAZONABLE CON CAMBIOS EN RESULTADOS</v>
      </c>
      <c r="C12" s="174"/>
      <c r="D12" s="175"/>
      <c r="E12" s="22">
        <f>'PLAN DE CUENTAS '!E13</f>
        <v>1010201</v>
      </c>
      <c r="F12" s="23">
        <f>'PLAN DE CUENTAS '!F13</f>
        <v>1</v>
      </c>
    </row>
    <row r="13" spans="2:6" ht="14.1" customHeight="1" x14ac:dyDescent="0.25">
      <c r="B13" s="173" t="str">
        <f>'PLAN DE CUENTAS '!B14:D14</f>
        <v>ACTIVOS FINANCIEROS DISPONIBLES PARA LA VENTA</v>
      </c>
      <c r="C13" s="174"/>
      <c r="D13" s="175"/>
      <c r="E13" s="22">
        <f>'PLAN DE CUENTAS '!E14</f>
        <v>1010202</v>
      </c>
      <c r="F13" s="23">
        <f>'PLAN DE CUENTAS '!F14</f>
        <v>1</v>
      </c>
    </row>
    <row r="14" spans="2:6" ht="14.1" customHeight="1" x14ac:dyDescent="0.25">
      <c r="B14" s="173" t="str">
        <f>'PLAN DE CUENTAS '!B15:D15</f>
        <v>ACTIVOS FINANCIEROS MANTENIDOS HASTA EL VENCIMIENTO</v>
      </c>
      <c r="C14" s="174"/>
      <c r="D14" s="175"/>
      <c r="E14" s="22">
        <f>'PLAN DE CUENTAS '!E15</f>
        <v>1010203</v>
      </c>
      <c r="F14" s="23">
        <f>'PLAN DE CUENTAS '!F15</f>
        <v>1</v>
      </c>
    </row>
    <row r="15" spans="2:6" ht="14.1" customHeight="1" x14ac:dyDescent="0.25">
      <c r="B15" s="173" t="str">
        <f>'PLAN DE CUENTAS '!B16:D16</f>
        <v>PROVISIÓN POR DETERIORO DE ACTIVOS FINANCIEROS</v>
      </c>
      <c r="C15" s="174"/>
      <c r="D15" s="175"/>
      <c r="E15" s="22">
        <f>'PLAN DE CUENTAS '!E16</f>
        <v>1010204</v>
      </c>
      <c r="F15" s="23">
        <f>'PLAN DE CUENTAS '!F16</f>
        <v>1</v>
      </c>
    </row>
    <row r="16" spans="2:6" ht="14.1" customHeight="1" x14ac:dyDescent="0.25">
      <c r="B16" s="173" t="str">
        <f>'PLAN DE CUENTAS '!B17:D17</f>
        <v>DOCUMENTOS Y CUENTAS POR COBRAR NO RELACIONADOS</v>
      </c>
      <c r="C16" s="174"/>
      <c r="D16" s="175"/>
      <c r="E16" s="22">
        <f>'PLAN DE CUENTAS '!E17</f>
        <v>1010205</v>
      </c>
      <c r="F16" s="23">
        <f>'PLAN DE CUENTAS '!F17</f>
        <v>1</v>
      </c>
    </row>
    <row r="17" spans="2:6" ht="14.1" customHeight="1" x14ac:dyDescent="0.25">
      <c r="B17" s="173" t="str">
        <f>'PLAN DE CUENTAS '!B18:D18</f>
        <v>DOCUMENTOS Y CUENTAS POR COBRAR RELACIONADOS</v>
      </c>
      <c r="C17" s="174"/>
      <c r="D17" s="175"/>
      <c r="E17" s="22">
        <f>'PLAN DE CUENTAS '!E18</f>
        <v>1010206</v>
      </c>
      <c r="F17" s="23">
        <f>'PLAN DE CUENTAS '!F18</f>
        <v>1</v>
      </c>
    </row>
    <row r="18" spans="2:6" ht="14.1" customHeight="1" x14ac:dyDescent="0.25">
      <c r="B18" s="173" t="str">
        <f>'PLAN DE CUENTAS '!B19:D19</f>
        <v>PROVISIÓN POR CUENTAS INCOBRABLES Y DETERIORO</v>
      </c>
      <c r="C18" s="174"/>
      <c r="D18" s="175"/>
      <c r="E18" s="22">
        <f>'PLAN DE CUENTAS '!E19</f>
        <v>1010207</v>
      </c>
      <c r="F18" s="23">
        <f>'PLAN DE CUENTAS '!F19</f>
        <v>1</v>
      </c>
    </row>
    <row r="19" spans="2:6" ht="14.1" customHeight="1" x14ac:dyDescent="0.25">
      <c r="B19" s="176" t="str">
        <f>'PLAN DE CUENTAS '!B20:D20</f>
        <v>INVENTARIOS</v>
      </c>
      <c r="C19" s="177"/>
      <c r="D19" s="178"/>
      <c r="E19" s="65">
        <f>'PLAN DE CUENTAS '!E20</f>
        <v>10103</v>
      </c>
      <c r="F19" s="66">
        <f>SUM(F20:F32)</f>
        <v>13</v>
      </c>
    </row>
    <row r="20" spans="2:6" ht="14.1" customHeight="1" x14ac:dyDescent="0.25">
      <c r="B20" s="173" t="str">
        <f>'PLAN DE CUENTAS '!B21:D21</f>
        <v>INVENTARIOS DE MATERIA PRIMA</v>
      </c>
      <c r="C20" s="174"/>
      <c r="D20" s="175"/>
      <c r="E20" s="22">
        <f>'PLAN DE CUENTAS '!E21</f>
        <v>1010301</v>
      </c>
      <c r="F20" s="23">
        <f>'PLAN DE CUENTAS '!F21</f>
        <v>1</v>
      </c>
    </row>
    <row r="21" spans="2:6" ht="14.1" customHeight="1" x14ac:dyDescent="0.25">
      <c r="B21" s="173" t="str">
        <f>'PLAN DE CUENTAS '!B22:D22</f>
        <v>INVENTARIOS DE PRODUCTOS EN PROCESO</v>
      </c>
      <c r="C21" s="174"/>
      <c r="D21" s="175"/>
      <c r="E21" s="22">
        <f>'PLAN DE CUENTAS '!E22</f>
        <v>1010302</v>
      </c>
      <c r="F21" s="23">
        <f>'PLAN DE CUENTAS '!F22</f>
        <v>1</v>
      </c>
    </row>
    <row r="22" spans="2:6" ht="14.1" customHeight="1" x14ac:dyDescent="0.25">
      <c r="B22" s="173" t="str">
        <f>'PLAN DE CUENTAS '!B23:D23</f>
        <v>INVENTARIOS DE SUMINISTROS O MATERIALES A SER CONSUMIDOS EN EL PROCESO DE PRODUCCION</v>
      </c>
      <c r="C22" s="174"/>
      <c r="D22" s="175"/>
      <c r="E22" s="22">
        <f>'PLAN DE CUENTAS '!E23</f>
        <v>1010303</v>
      </c>
      <c r="F22" s="23">
        <f>'PLAN DE CUENTAS '!F23</f>
        <v>1</v>
      </c>
    </row>
    <row r="23" spans="2:6" ht="14.1" customHeight="1" x14ac:dyDescent="0.25">
      <c r="B23" s="173" t="str">
        <f>'PLAN DE CUENTAS '!B24:D24</f>
        <v>INVENTARIOS DE SUMINISTROS O MATERIALES A SER CONSUMIDOS EN LA PRESTACION DEL SERVICIO</v>
      </c>
      <c r="C23" s="174"/>
      <c r="D23" s="175"/>
      <c r="E23" s="22">
        <f>'PLAN DE CUENTAS '!E24</f>
        <v>1010304</v>
      </c>
      <c r="F23" s="23">
        <f>'PLAN DE CUENTAS '!F24</f>
        <v>1</v>
      </c>
    </row>
    <row r="24" spans="2:6" ht="14.1" customHeight="1" x14ac:dyDescent="0.25">
      <c r="B24" s="173" t="str">
        <f>'PLAN DE CUENTAS '!B25:D25</f>
        <v>INVENTARIOS DE PROD. TERM. Y MERCAD. EN ALMACÉN - PRODUCIDO POR LA COMPAÑÍA</v>
      </c>
      <c r="C24" s="174"/>
      <c r="D24" s="175"/>
      <c r="E24" s="22">
        <f>'PLAN DE CUENTAS '!E25</f>
        <v>1010305</v>
      </c>
      <c r="F24" s="23">
        <f>'PLAN DE CUENTAS '!F25</f>
        <v>1</v>
      </c>
    </row>
    <row r="25" spans="2:6" ht="14.1" customHeight="1" x14ac:dyDescent="0.25">
      <c r="B25" s="173" t="str">
        <f>'PLAN DE CUENTAS '!B26:D26</f>
        <v>INVENTARIOS DE PROD. TERM. Y MERCAD. EN ALMACÉN - COMPRADO A  TERCEROS</v>
      </c>
      <c r="C25" s="174"/>
      <c r="D25" s="175"/>
      <c r="E25" s="22">
        <f>'PLAN DE CUENTAS '!E26</f>
        <v>1010306</v>
      </c>
      <c r="F25" s="23">
        <f>'PLAN DE CUENTAS '!F26</f>
        <v>1</v>
      </c>
    </row>
    <row r="26" spans="2:6" ht="14.1" customHeight="1" x14ac:dyDescent="0.25">
      <c r="B26" s="173" t="str">
        <f>'PLAN DE CUENTAS '!B27:D27</f>
        <v>MERCADERÍAS EN TRÁNSITO</v>
      </c>
      <c r="C26" s="174"/>
      <c r="D26" s="175"/>
      <c r="E26" s="22">
        <f>'PLAN DE CUENTAS '!E27</f>
        <v>1010307</v>
      </c>
      <c r="F26" s="23">
        <f>'PLAN DE CUENTAS '!F27</f>
        <v>1</v>
      </c>
    </row>
    <row r="27" spans="2:6" ht="14.1" customHeight="1" x14ac:dyDescent="0.25">
      <c r="B27" s="173" t="str">
        <f>'PLAN DE CUENTAS '!B28:D28</f>
        <v>OBRAS EN CONSTRUCCION</v>
      </c>
      <c r="C27" s="174"/>
      <c r="D27" s="175"/>
      <c r="E27" s="22">
        <f>'PLAN DE CUENTAS '!E28</f>
        <v>1010308</v>
      </c>
      <c r="F27" s="23">
        <f>'PLAN DE CUENTAS '!F28</f>
        <v>1</v>
      </c>
    </row>
    <row r="28" spans="2:6" ht="14.1" customHeight="1" x14ac:dyDescent="0.25">
      <c r="B28" s="173" t="str">
        <f>'PLAN DE CUENTAS '!B29:D29</f>
        <v>OBRAS TERMINADAS</v>
      </c>
      <c r="C28" s="174"/>
      <c r="D28" s="175"/>
      <c r="E28" s="22">
        <f>'PLAN DE CUENTAS '!E29</f>
        <v>1010309</v>
      </c>
      <c r="F28" s="23">
        <f>'PLAN DE CUENTAS '!F29</f>
        <v>1</v>
      </c>
    </row>
    <row r="29" spans="2:6" ht="14.1" customHeight="1" x14ac:dyDescent="0.25">
      <c r="B29" s="173" t="str">
        <f>'PLAN DE CUENTAS '!B30:D30</f>
        <v>MATERIALES O BIENES PARA LA CONSTRUCCION</v>
      </c>
      <c r="C29" s="174"/>
      <c r="D29" s="175"/>
      <c r="E29" s="22">
        <f>'PLAN DE CUENTAS '!E30</f>
        <v>1010310</v>
      </c>
      <c r="F29" s="23">
        <f>'PLAN DE CUENTAS '!F30</f>
        <v>1</v>
      </c>
    </row>
    <row r="30" spans="2:6" ht="14.1" customHeight="1" x14ac:dyDescent="0.25">
      <c r="B30" s="173" t="str">
        <f>'PLAN DE CUENTAS '!B31:D31</f>
        <v>INVENTARIOS REPUESTOS, HERRAMIENTAS Y ACCESORIOS</v>
      </c>
      <c r="C30" s="174"/>
      <c r="D30" s="175"/>
      <c r="E30" s="22">
        <f>'PLAN DE CUENTAS '!E31</f>
        <v>1010311</v>
      </c>
      <c r="F30" s="23">
        <f>'PLAN DE CUENTAS '!F31</f>
        <v>1</v>
      </c>
    </row>
    <row r="31" spans="2:6" ht="14.1" customHeight="1" x14ac:dyDescent="0.25">
      <c r="B31" s="173" t="str">
        <f>'PLAN DE CUENTAS '!B32:D32</f>
        <v>OTROS INVENTARIOS</v>
      </c>
      <c r="C31" s="174"/>
      <c r="D31" s="175"/>
      <c r="E31" s="22">
        <f>'PLAN DE CUENTAS '!E32</f>
        <v>1010312</v>
      </c>
      <c r="F31" s="23">
        <f>'PLAN DE CUENTAS '!F32</f>
        <v>1</v>
      </c>
    </row>
    <row r="32" spans="2:6" ht="13.5" customHeight="1" x14ac:dyDescent="0.25">
      <c r="B32" s="173" t="str">
        <f>'PLAN DE CUENTAS '!B33:D33</f>
        <v>(-) PROVISIÓN POR VALOR NETO DE REALIZACIÓN Y OTRAS PERDIDAS EN INVENTARIO</v>
      </c>
      <c r="C32" s="174"/>
      <c r="D32" s="175"/>
      <c r="E32" s="22">
        <f>'PLAN DE CUENTAS '!E33</f>
        <v>1010313</v>
      </c>
      <c r="F32" s="23">
        <f>'PLAN DE CUENTAS '!F33</f>
        <v>1</v>
      </c>
    </row>
    <row r="33" spans="2:6" ht="14.1" customHeight="1" x14ac:dyDescent="0.25">
      <c r="B33" s="176" t="str">
        <f>'PLAN DE CUENTAS '!B34:D34</f>
        <v>SERVICIOS Y OTROS PAGOS ANTICIPADOS</v>
      </c>
      <c r="C33" s="177"/>
      <c r="D33" s="178"/>
      <c r="E33" s="65">
        <f>'PLAN DE CUENTAS '!E34</f>
        <v>10104</v>
      </c>
      <c r="F33" s="66">
        <f>SUM(F34:F37)</f>
        <v>4</v>
      </c>
    </row>
    <row r="34" spans="2:6" ht="14.1" customHeight="1" x14ac:dyDescent="0.25">
      <c r="B34" s="173" t="str">
        <f>'PLAN DE CUENTAS '!B35:D35</f>
        <v>SEGUROS PAGADOS POR ANTICIPADO</v>
      </c>
      <c r="C34" s="174"/>
      <c r="D34" s="175"/>
      <c r="E34" s="22">
        <f>'PLAN DE CUENTAS '!E35</f>
        <v>1010401</v>
      </c>
      <c r="F34" s="23">
        <f>'PLAN DE CUENTAS '!F35</f>
        <v>1</v>
      </c>
    </row>
    <row r="35" spans="2:6" ht="14.1" customHeight="1" x14ac:dyDescent="0.25">
      <c r="B35" s="173" t="str">
        <f>'PLAN DE CUENTAS '!B36:D36</f>
        <v>ARRIENDOS PAGADOS POR ANTICIPADO</v>
      </c>
      <c r="C35" s="174"/>
      <c r="D35" s="175"/>
      <c r="E35" s="22">
        <f>'PLAN DE CUENTAS '!E36</f>
        <v>1010402</v>
      </c>
      <c r="F35" s="23">
        <f>'PLAN DE CUENTAS '!F36</f>
        <v>1</v>
      </c>
    </row>
    <row r="36" spans="2:6" ht="14.1" customHeight="1" x14ac:dyDescent="0.25">
      <c r="B36" s="173" t="str">
        <f>'PLAN DE CUENTAS '!B37:D37</f>
        <v>ANTICIPOS A PROVEEDORES</v>
      </c>
      <c r="C36" s="174"/>
      <c r="D36" s="175"/>
      <c r="E36" s="22">
        <f>'PLAN DE CUENTAS '!E37</f>
        <v>1010403</v>
      </c>
      <c r="F36" s="23">
        <f>'PLAN DE CUENTAS '!F37</f>
        <v>1</v>
      </c>
    </row>
    <row r="37" spans="2:6" ht="14.1" customHeight="1" x14ac:dyDescent="0.25">
      <c r="B37" s="173" t="str">
        <f>'PLAN DE CUENTAS '!B38:D38</f>
        <v>OTROS ANTICIPOS ENTREGADOS</v>
      </c>
      <c r="C37" s="174"/>
      <c r="D37" s="175"/>
      <c r="E37" s="22">
        <f>'PLAN DE CUENTAS '!E38</f>
        <v>1010404</v>
      </c>
      <c r="F37" s="23">
        <f>'PLAN DE CUENTAS '!F38</f>
        <v>1</v>
      </c>
    </row>
    <row r="38" spans="2:6" ht="14.1" customHeight="1" x14ac:dyDescent="0.25">
      <c r="B38" s="176" t="str">
        <f>'PLAN DE CUENTAS '!B39:D39</f>
        <v>ACTIVOS POR IMPUESTOS CORRIENTES</v>
      </c>
      <c r="C38" s="177"/>
      <c r="D38" s="178"/>
      <c r="E38" s="65">
        <f>'PLAN DE CUENTAS '!E39</f>
        <v>10105</v>
      </c>
      <c r="F38" s="66">
        <f>SUM(F39:F41)</f>
        <v>3</v>
      </c>
    </row>
    <row r="39" spans="2:6" ht="14.1" customHeight="1" x14ac:dyDescent="0.25">
      <c r="B39" s="173" t="str">
        <f>'PLAN DE CUENTAS '!B40:D40</f>
        <v>CRÉDITO TRIBUTARIO A FAVOR DE LA EMPRESA (IVA)</v>
      </c>
      <c r="C39" s="174"/>
      <c r="D39" s="175"/>
      <c r="E39" s="22">
        <f>'PLAN DE CUENTAS '!E40</f>
        <v>1010501</v>
      </c>
      <c r="F39" s="23">
        <f>+'PLAN DE CUENTAS '!F40</f>
        <v>1</v>
      </c>
    </row>
    <row r="40" spans="2:6" ht="14.1" customHeight="1" x14ac:dyDescent="0.25">
      <c r="B40" s="173" t="str">
        <f>'PLAN DE CUENTAS '!B41:D41</f>
        <v>CRÉDITO TRIBUTARIO A FAVOR DE LA EMPRESA ( I. R.)</v>
      </c>
      <c r="C40" s="174"/>
      <c r="D40" s="175"/>
      <c r="E40" s="22">
        <f>'PLAN DE CUENTAS '!E41</f>
        <v>1010502</v>
      </c>
      <c r="F40" s="23">
        <f>+'PLAN DE CUENTAS '!F41</f>
        <v>1</v>
      </c>
    </row>
    <row r="41" spans="2:6" ht="14.1" customHeight="1" x14ac:dyDescent="0.25">
      <c r="B41" s="173" t="str">
        <f>'PLAN DE CUENTAS '!B42:D42</f>
        <v>ANTICIPO DE IMPUESTO A LA RENTA</v>
      </c>
      <c r="C41" s="174"/>
      <c r="D41" s="175"/>
      <c r="E41" s="22">
        <f>'PLAN DE CUENTAS '!E42</f>
        <v>1010503</v>
      </c>
      <c r="F41" s="23">
        <f>+'PLAN DE CUENTAS '!F42</f>
        <v>1</v>
      </c>
    </row>
    <row r="42" spans="2:6" ht="14.1" customHeight="1" x14ac:dyDescent="0.25">
      <c r="B42" s="176" t="str">
        <f>'PLAN DE CUENTAS '!B43:D43</f>
        <v>ACTIVOS CORRIENTES MANTENIDOS PARA LA VENTA Y OPERACIONES DISCONTINUADAS</v>
      </c>
      <c r="C42" s="177"/>
      <c r="D42" s="178"/>
      <c r="E42" s="65">
        <f>'PLAN DE CUENTAS '!E43</f>
        <v>10106</v>
      </c>
      <c r="F42" s="66">
        <f>'PLAN DE CUENTAS '!F43</f>
        <v>1</v>
      </c>
    </row>
    <row r="43" spans="2:6" ht="14.1" customHeight="1" x14ac:dyDescent="0.25">
      <c r="B43" s="176" t="str">
        <f>'PLAN DE CUENTAS '!B44:D44</f>
        <v>CONSTRUCCIONES EN PROCESO (NIC 11 Y SECC.23 PYMES)</v>
      </c>
      <c r="C43" s="177"/>
      <c r="D43" s="178"/>
      <c r="E43" s="65">
        <f>'PLAN DE CUENTAS '!E44</f>
        <v>10107</v>
      </c>
      <c r="F43" s="66">
        <f>'PLAN DE CUENTAS '!F44</f>
        <v>1</v>
      </c>
    </row>
    <row r="44" spans="2:6" ht="14.1" customHeight="1" thickBot="1" x14ac:dyDescent="0.3">
      <c r="B44" s="185" t="str">
        <f>'PLAN DE CUENTAS '!B45:D45</f>
        <v>OTROS ACTIVOS CORRIENTES</v>
      </c>
      <c r="C44" s="186"/>
      <c r="D44" s="187"/>
      <c r="E44" s="67">
        <f>'PLAN DE CUENTAS '!E45</f>
        <v>10108</v>
      </c>
      <c r="F44" s="71">
        <f>'PLAN DE CUENTAS '!F45</f>
        <v>1</v>
      </c>
    </row>
    <row r="45" spans="2:6" ht="23.25" customHeight="1" thickBot="1" x14ac:dyDescent="0.3">
      <c r="B45" s="179" t="str">
        <f>'PLAN DE CUENTAS '!B46:D46</f>
        <v>ACTIVOS NO CORRIENTES</v>
      </c>
      <c r="C45" s="180"/>
      <c r="D45" s="181"/>
      <c r="E45" s="73">
        <f>'PLAN DE CUENTAS '!E46</f>
        <v>102</v>
      </c>
      <c r="F45" s="74">
        <f>F46+F61+F66+F73+F74+F75+F80+F81</f>
        <v>32</v>
      </c>
    </row>
    <row r="46" spans="2:6" ht="14.1" customHeight="1" x14ac:dyDescent="0.25">
      <c r="B46" s="182" t="str">
        <f>'PLAN DE CUENTAS '!B47:D47</f>
        <v>PROPIEDAD, PLANTA Y EQUIPO</v>
      </c>
      <c r="C46" s="183"/>
      <c r="D46" s="184"/>
      <c r="E46" s="68">
        <f>'PLAN DE CUENTAS '!E47</f>
        <v>10201</v>
      </c>
      <c r="F46" s="69">
        <f>SUM(F47:F60)</f>
        <v>14</v>
      </c>
    </row>
    <row r="47" spans="2:6" ht="14.1" customHeight="1" x14ac:dyDescent="0.25">
      <c r="B47" s="173" t="str">
        <f>'PLAN DE CUENTAS '!B48:D48</f>
        <v>TERRENOS</v>
      </c>
      <c r="C47" s="174"/>
      <c r="D47" s="175"/>
      <c r="E47" s="22">
        <f>'PLAN DE CUENTAS '!E48</f>
        <v>1020101</v>
      </c>
      <c r="F47" s="23">
        <f>'PLAN DE CUENTAS '!F48</f>
        <v>1</v>
      </c>
    </row>
    <row r="48" spans="2:6" ht="14.1" customHeight="1" x14ac:dyDescent="0.25">
      <c r="B48" s="173" t="str">
        <f>'PLAN DE CUENTAS '!B49:D49</f>
        <v>EDIFICIOS</v>
      </c>
      <c r="C48" s="174"/>
      <c r="D48" s="175"/>
      <c r="E48" s="22">
        <f>'PLAN DE CUENTAS '!E49</f>
        <v>1020102</v>
      </c>
      <c r="F48" s="23">
        <f>'PLAN DE CUENTAS '!F49</f>
        <v>1</v>
      </c>
    </row>
    <row r="49" spans="2:6" ht="14.1" customHeight="1" x14ac:dyDescent="0.25">
      <c r="B49" s="173" t="str">
        <f>'PLAN DE CUENTAS '!B50:D50</f>
        <v>CONSTRUCCIONES EN CURSO</v>
      </c>
      <c r="C49" s="174"/>
      <c r="D49" s="175"/>
      <c r="E49" s="22">
        <f>'PLAN DE CUENTAS '!E50</f>
        <v>1020103</v>
      </c>
      <c r="F49" s="23">
        <f>'PLAN DE CUENTAS '!F50</f>
        <v>1</v>
      </c>
    </row>
    <row r="50" spans="2:6" ht="14.1" customHeight="1" x14ac:dyDescent="0.25">
      <c r="B50" s="173" t="str">
        <f>'PLAN DE CUENTAS '!B51:D51</f>
        <v>INSTALACIONES</v>
      </c>
      <c r="C50" s="174"/>
      <c r="D50" s="175"/>
      <c r="E50" s="22">
        <f>'PLAN DE CUENTAS '!E51</f>
        <v>1020104</v>
      </c>
      <c r="F50" s="23">
        <f>'PLAN DE CUENTAS '!F51</f>
        <v>1</v>
      </c>
    </row>
    <row r="51" spans="2:6" ht="14.1" customHeight="1" x14ac:dyDescent="0.25">
      <c r="B51" s="173" t="str">
        <f>'PLAN DE CUENTAS '!B52:D52</f>
        <v>MUEBLES Y ENSERES</v>
      </c>
      <c r="C51" s="174"/>
      <c r="D51" s="175"/>
      <c r="E51" s="22">
        <f>'PLAN DE CUENTAS '!E52</f>
        <v>1020105</v>
      </c>
      <c r="F51" s="23">
        <f>'PLAN DE CUENTAS '!F52</f>
        <v>1</v>
      </c>
    </row>
    <row r="52" spans="2:6" ht="14.1" customHeight="1" x14ac:dyDescent="0.25">
      <c r="B52" s="173" t="str">
        <f>'PLAN DE CUENTAS '!B53:D53</f>
        <v>MAQUINARIA Y EQUIPO</v>
      </c>
      <c r="C52" s="174"/>
      <c r="D52" s="175"/>
      <c r="E52" s="22">
        <f>'PLAN DE CUENTAS '!E53</f>
        <v>1020106</v>
      </c>
      <c r="F52" s="23">
        <f>'PLAN DE CUENTAS '!F53</f>
        <v>1</v>
      </c>
    </row>
    <row r="53" spans="2:6" ht="14.1" customHeight="1" x14ac:dyDescent="0.25">
      <c r="B53" s="173" t="str">
        <f>'PLAN DE CUENTAS '!B54:D54</f>
        <v>NAVES, AEREONAVES, BARCAZAS Y SIMILARES</v>
      </c>
      <c r="C53" s="174"/>
      <c r="D53" s="175"/>
      <c r="E53" s="22">
        <f>'PLAN DE CUENTAS '!E54</f>
        <v>1020107</v>
      </c>
      <c r="F53" s="23">
        <f>'PLAN DE CUENTAS '!F54</f>
        <v>1</v>
      </c>
    </row>
    <row r="54" spans="2:6" ht="14.1" customHeight="1" x14ac:dyDescent="0.25">
      <c r="B54" s="173" t="str">
        <f>'PLAN DE CUENTAS '!B55:D55</f>
        <v>EQUIPO DE COMPUTACIÓN</v>
      </c>
      <c r="C54" s="174"/>
      <c r="D54" s="175"/>
      <c r="E54" s="22">
        <f>'PLAN DE CUENTAS '!E55</f>
        <v>1020108</v>
      </c>
      <c r="F54" s="23">
        <f>'PLAN DE CUENTAS '!F55</f>
        <v>1</v>
      </c>
    </row>
    <row r="55" spans="2:6" ht="14.1" customHeight="1" x14ac:dyDescent="0.25">
      <c r="B55" s="173" t="str">
        <f>'PLAN DE CUENTAS '!B56:D56</f>
        <v>VEHÍCULOS, EQUIPOS DE TRASPORTE Y EQUIPO CAMINERO MÓVIL</v>
      </c>
      <c r="C55" s="174"/>
      <c r="D55" s="175"/>
      <c r="E55" s="22">
        <f>'PLAN DE CUENTAS '!E56</f>
        <v>1020109</v>
      </c>
      <c r="F55" s="23">
        <f>'PLAN DE CUENTAS '!F56</f>
        <v>1</v>
      </c>
    </row>
    <row r="56" spans="2:6" ht="14.1" customHeight="1" x14ac:dyDescent="0.25">
      <c r="B56" s="173" t="str">
        <f>'PLAN DE CUENTAS '!B57:D57</f>
        <v>OTROS PROPIEDADES, PLANTA Y EQUIPO</v>
      </c>
      <c r="C56" s="174"/>
      <c r="D56" s="175"/>
      <c r="E56" s="22">
        <f>'PLAN DE CUENTAS '!E57</f>
        <v>1020110</v>
      </c>
      <c r="F56" s="23">
        <f>'PLAN DE CUENTAS '!F57</f>
        <v>1</v>
      </c>
    </row>
    <row r="57" spans="2:6" ht="14.1" customHeight="1" x14ac:dyDescent="0.25">
      <c r="B57" s="173" t="str">
        <f>'PLAN DE CUENTAS '!B58:D58</f>
        <v>REPUESTOS Y HERRAMIENTAS</v>
      </c>
      <c r="C57" s="174"/>
      <c r="D57" s="175"/>
      <c r="E57" s="22">
        <f>'PLAN DE CUENTAS '!E58</f>
        <v>1020111</v>
      </c>
      <c r="F57" s="23">
        <f>'PLAN DE CUENTAS '!F58</f>
        <v>1</v>
      </c>
    </row>
    <row r="58" spans="2:6" ht="14.1" customHeight="1" x14ac:dyDescent="0.25">
      <c r="B58" s="173" t="str">
        <f>'PLAN DE CUENTAS '!B59:D59</f>
        <v>(-/+) DEPRECIACIÓN ACUMULADA PROPIEDADES, PLANTA Y EQUIPO</v>
      </c>
      <c r="C58" s="174"/>
      <c r="D58" s="175"/>
      <c r="E58" s="22">
        <f>'PLAN DE CUENTAS '!E59</f>
        <v>1020112</v>
      </c>
      <c r="F58" s="23">
        <f>'PLAN DE CUENTAS '!F59</f>
        <v>1</v>
      </c>
    </row>
    <row r="59" spans="2:6" ht="14.1" customHeight="1" x14ac:dyDescent="0.25">
      <c r="B59" s="173" t="str">
        <f>'PLAN DE CUENTAS '!B60:D60</f>
        <v>(-) DETERIORO ACUMULADO DE PROPIEDADES, PLANTA Y EQUIPO</v>
      </c>
      <c r="C59" s="174"/>
      <c r="D59" s="175"/>
      <c r="E59" s="22">
        <f>'PLAN DE CUENTAS '!E60</f>
        <v>1020113</v>
      </c>
      <c r="F59" s="23">
        <f>'PLAN DE CUENTAS '!F60</f>
        <v>1</v>
      </c>
    </row>
    <row r="60" spans="2:6" ht="14.1" customHeight="1" x14ac:dyDescent="0.25">
      <c r="B60" s="173" t="str">
        <f>'PLAN DE CUENTAS '!B61:D61</f>
        <v>ACTIVOS DE EXPLORACION Y EXPLOTACION</v>
      </c>
      <c r="C60" s="174"/>
      <c r="D60" s="175"/>
      <c r="E60" s="22">
        <f>'PLAN DE CUENTAS '!E61</f>
        <v>1020114</v>
      </c>
      <c r="F60" s="23">
        <f>'PLAN DE CUENTAS '!F61</f>
        <v>1</v>
      </c>
    </row>
    <row r="61" spans="2:6" ht="14.1" customHeight="1" x14ac:dyDescent="0.25">
      <c r="B61" s="176" t="str">
        <f>'PLAN DE CUENTAS '!B62:D62</f>
        <v>PROPIEDADES DE INVERSIÓN</v>
      </c>
      <c r="C61" s="177"/>
      <c r="D61" s="178"/>
      <c r="E61" s="65">
        <f>'PLAN DE CUENTAS '!E62</f>
        <v>10202</v>
      </c>
      <c r="F61" s="66">
        <f>SUM(F62:F65)</f>
        <v>4</v>
      </c>
    </row>
    <row r="62" spans="2:6" ht="14.1" customHeight="1" x14ac:dyDescent="0.25">
      <c r="B62" s="173" t="str">
        <f>'PLAN DE CUENTAS '!B63:D63</f>
        <v>TERRENOS</v>
      </c>
      <c r="C62" s="174"/>
      <c r="D62" s="175"/>
      <c r="E62" s="22">
        <f>'PLAN DE CUENTAS '!E63</f>
        <v>1020201</v>
      </c>
      <c r="F62" s="23">
        <f>'PLAN DE CUENTAS '!F63</f>
        <v>1</v>
      </c>
    </row>
    <row r="63" spans="2:6" ht="14.1" customHeight="1" x14ac:dyDescent="0.25">
      <c r="B63" s="173" t="str">
        <f>'PLAN DE CUENTAS '!B64:D64</f>
        <v>EDIFICIOS</v>
      </c>
      <c r="C63" s="174"/>
      <c r="D63" s="175"/>
      <c r="E63" s="22">
        <f>'PLAN DE CUENTAS '!E64</f>
        <v>1020202</v>
      </c>
      <c r="F63" s="23">
        <f>'PLAN DE CUENTAS '!F64</f>
        <v>1</v>
      </c>
    </row>
    <row r="64" spans="2:6" ht="14.1" customHeight="1" x14ac:dyDescent="0.25">
      <c r="B64" s="173" t="str">
        <f>'PLAN DE CUENTAS '!B65:D65</f>
        <v>(-/+) DEPRECIACION ACUMULADA DE PROPIEDADES DE INVERSIÓN</v>
      </c>
      <c r="C64" s="174"/>
      <c r="D64" s="175"/>
      <c r="E64" s="22">
        <f>'PLAN DE CUENTAS '!E65</f>
        <v>1020203</v>
      </c>
      <c r="F64" s="23">
        <f>'PLAN DE CUENTAS '!F65</f>
        <v>1</v>
      </c>
    </row>
    <row r="65" spans="2:6" ht="14.1" customHeight="1" x14ac:dyDescent="0.25">
      <c r="B65" s="173" t="str">
        <f>'PLAN DE CUENTAS '!B66:D66</f>
        <v>(-) DETERIORO ACUMULADO DE PROPIEDADES DE INVERSIÓN</v>
      </c>
      <c r="C65" s="174"/>
      <c r="D65" s="175"/>
      <c r="E65" s="22">
        <f>'PLAN DE CUENTAS '!E66</f>
        <v>1020204</v>
      </c>
      <c r="F65" s="23">
        <f>'PLAN DE CUENTAS '!F66</f>
        <v>1</v>
      </c>
    </row>
    <row r="66" spans="2:6" ht="14.1" customHeight="1" x14ac:dyDescent="0.25">
      <c r="B66" s="176" t="str">
        <f>'PLAN DE CUENTAS '!B67:D67</f>
        <v>ACTIVOS BIOLOGICOS</v>
      </c>
      <c r="C66" s="177"/>
      <c r="D66" s="178"/>
      <c r="E66" s="65">
        <f>'PLAN DE CUENTAS '!E67</f>
        <v>10203</v>
      </c>
      <c r="F66" s="66">
        <f>SUM(F67:F72)</f>
        <v>6</v>
      </c>
    </row>
    <row r="67" spans="2:6" ht="14.1" customHeight="1" x14ac:dyDescent="0.25">
      <c r="B67" s="173" t="str">
        <f>'PLAN DE CUENTAS '!B68:D68</f>
        <v>ANIMALES VIVOS EN CRECIMIENTO</v>
      </c>
      <c r="C67" s="174"/>
      <c r="D67" s="175"/>
      <c r="E67" s="22">
        <f>'PLAN DE CUENTAS '!E68</f>
        <v>1020301</v>
      </c>
      <c r="F67" s="23">
        <f>'PLAN DE CUENTAS '!F68</f>
        <v>1</v>
      </c>
    </row>
    <row r="68" spans="2:6" ht="14.1" customHeight="1" x14ac:dyDescent="0.25">
      <c r="B68" s="173" t="str">
        <f>'PLAN DE CUENTAS '!B69:D69</f>
        <v>ANIMALES VIVOS EN PRODUCCION</v>
      </c>
      <c r="C68" s="174"/>
      <c r="D68" s="175"/>
      <c r="E68" s="22">
        <f>'PLAN DE CUENTAS '!E69</f>
        <v>1020302</v>
      </c>
      <c r="F68" s="23">
        <f>'PLAN DE CUENTAS '!F69</f>
        <v>1</v>
      </c>
    </row>
    <row r="69" spans="2:6" ht="14.1" customHeight="1" x14ac:dyDescent="0.25">
      <c r="B69" s="173" t="str">
        <f>'PLAN DE CUENTAS '!B70:D70</f>
        <v>PLANTAS EN CRECIMIENTO</v>
      </c>
      <c r="C69" s="174"/>
      <c r="D69" s="175"/>
      <c r="E69" s="22">
        <f>'PLAN DE CUENTAS '!E70</f>
        <v>1020303</v>
      </c>
      <c r="F69" s="23">
        <f>'PLAN DE CUENTAS '!F70</f>
        <v>1</v>
      </c>
    </row>
    <row r="70" spans="2:6" ht="14.1" customHeight="1" x14ac:dyDescent="0.25">
      <c r="B70" s="173" t="str">
        <f>'PLAN DE CUENTAS '!B71:D71</f>
        <v>PLANTAS EN PRODUCCION</v>
      </c>
      <c r="C70" s="174"/>
      <c r="D70" s="175"/>
      <c r="E70" s="22">
        <f>'PLAN DE CUENTAS '!E71</f>
        <v>1020304</v>
      </c>
      <c r="F70" s="23">
        <f>'PLAN DE CUENTAS '!F71</f>
        <v>1</v>
      </c>
    </row>
    <row r="71" spans="2:6" ht="14.1" customHeight="1" x14ac:dyDescent="0.25">
      <c r="B71" s="173" t="str">
        <f>'PLAN DE CUENTAS '!B72:D72</f>
        <v>(-/+) DEPRECIACION ACUMULADA DE ACTIVOS BIOLÓGICOS</v>
      </c>
      <c r="C71" s="174"/>
      <c r="D71" s="175"/>
      <c r="E71" s="22">
        <f>'PLAN DE CUENTAS '!E72</f>
        <v>1020305</v>
      </c>
      <c r="F71" s="23">
        <f>'PLAN DE CUENTAS '!F72</f>
        <v>1</v>
      </c>
    </row>
    <row r="72" spans="2:6" ht="14.1" customHeight="1" x14ac:dyDescent="0.25">
      <c r="B72" s="173" t="str">
        <f>'PLAN DE CUENTAS '!B73:D73</f>
        <v>(-) DETERIORO ACUMULADO DE ACTIVOS BIOLOGÍCOS</v>
      </c>
      <c r="C72" s="174"/>
      <c r="D72" s="175"/>
      <c r="E72" s="22">
        <f>'PLAN DE CUENTAS '!E73</f>
        <v>1020306</v>
      </c>
      <c r="F72" s="23">
        <f>'PLAN DE CUENTAS '!F73</f>
        <v>1</v>
      </c>
    </row>
    <row r="73" spans="2:6" ht="14.1" customHeight="1" x14ac:dyDescent="0.25">
      <c r="B73" s="176" t="str">
        <f>'PLAN DE CUENTAS '!B74:D74</f>
        <v>ACTIVO INTANGIBLE</v>
      </c>
      <c r="C73" s="177"/>
      <c r="D73" s="178"/>
      <c r="E73" s="65">
        <f>'PLAN DE CUENTAS '!E74</f>
        <v>10204</v>
      </c>
      <c r="F73" s="66">
        <f>'PLAN DE CUENTAS '!F74</f>
        <v>1</v>
      </c>
    </row>
    <row r="74" spans="2:6" ht="14.1" customHeight="1" x14ac:dyDescent="0.25">
      <c r="B74" s="176" t="str">
        <f>'PLAN DE CUENTAS '!B75:D75</f>
        <v>ACTIVOS POR IMPUESTOS DIFERIDOS</v>
      </c>
      <c r="C74" s="177"/>
      <c r="D74" s="178"/>
      <c r="E74" s="65">
        <f>'PLAN DE CUENTAS '!E75</f>
        <v>10205</v>
      </c>
      <c r="F74" s="66">
        <f>'PLAN DE CUENTAS '!F75</f>
        <v>1</v>
      </c>
    </row>
    <row r="75" spans="2:6" ht="14.1" customHeight="1" x14ac:dyDescent="0.25">
      <c r="B75" s="176" t="str">
        <f>'PLAN DE CUENTAS '!B76:D76</f>
        <v>ACTIVOS FINANCIEROS NO CORRIENTES</v>
      </c>
      <c r="C75" s="177"/>
      <c r="D75" s="178"/>
      <c r="E75" s="65">
        <f>'PLAN DE CUENTAS '!E76</f>
        <v>10206</v>
      </c>
      <c r="F75" s="66">
        <f>SUM(F76:F79)</f>
        <v>4</v>
      </c>
    </row>
    <row r="76" spans="2:6" ht="14.1" customHeight="1" x14ac:dyDescent="0.25">
      <c r="B76" s="173" t="str">
        <f>'PLAN DE CUENTAS '!B77:D77</f>
        <v>ACTIVOS FINANCIEROS MANTENIDOS HASTA EL VENCIMIENTO</v>
      </c>
      <c r="C76" s="174"/>
      <c r="D76" s="175"/>
      <c r="E76" s="22">
        <f>'PLAN DE CUENTAS '!E77</f>
        <v>1020601</v>
      </c>
      <c r="F76" s="23">
        <f>'PLAN DE CUENTAS '!F77</f>
        <v>1</v>
      </c>
    </row>
    <row r="77" spans="2:6" ht="13.5" customHeight="1" x14ac:dyDescent="0.25">
      <c r="B77" s="173" t="str">
        <f>'PLAN DE CUENTAS '!B78:D78</f>
        <v>(-) PROVISION POR DETERIORO DE ACTIVOS FINANCIEROS MANTENIDOS HASTA EL VENCIMIENTO</v>
      </c>
      <c r="C77" s="174"/>
      <c r="D77" s="175"/>
      <c r="E77" s="22">
        <f>'PLAN DE CUENTAS '!E78</f>
        <v>1020602</v>
      </c>
      <c r="F77" s="23">
        <f>'PLAN DE CUENTAS '!F78</f>
        <v>1</v>
      </c>
    </row>
    <row r="78" spans="2:6" ht="14.1" customHeight="1" x14ac:dyDescent="0.25">
      <c r="B78" s="173" t="str">
        <f>'PLAN DE CUENTAS '!B79:D79</f>
        <v>DOCUMENTOS Y CUENTAS POR COBRAR</v>
      </c>
      <c r="C78" s="174"/>
      <c r="D78" s="175"/>
      <c r="E78" s="22">
        <f>'PLAN DE CUENTAS '!E79</f>
        <v>1020603</v>
      </c>
      <c r="F78" s="23">
        <f>'PLAN DE CUENTAS '!F79</f>
        <v>1</v>
      </c>
    </row>
    <row r="79" spans="2:6" ht="14.1" customHeight="1" x14ac:dyDescent="0.25">
      <c r="B79" s="173" t="str">
        <f>'PLAN DE CUENTAS '!B80:D80</f>
        <v>(-) PROVISIÓN CUENTAS INCOBRABLES DE ACTIVOS FINANCIEROS NO CORRIENTES</v>
      </c>
      <c r="C79" s="174"/>
      <c r="D79" s="175"/>
      <c r="E79" s="22">
        <f>'PLAN DE CUENTAS '!E80</f>
        <v>1020604</v>
      </c>
      <c r="F79" s="23">
        <f>'PLAN DE CUENTAS '!F80</f>
        <v>1</v>
      </c>
    </row>
    <row r="80" spans="2:6" ht="14.1" customHeight="1" x14ac:dyDescent="0.25">
      <c r="B80" s="176" t="str">
        <f>'PLAN DE CUENTAS '!B81:D81</f>
        <v>ACTIVOS ADQUIRIDOS EN ARRENDAMIENTO FINANCIERO</v>
      </c>
      <c r="C80" s="177"/>
      <c r="D80" s="178"/>
      <c r="E80" s="65">
        <f>'PLAN DE CUENTAS '!E81</f>
        <v>10207</v>
      </c>
      <c r="F80" s="66">
        <f>'PLAN DE CUENTAS '!F81</f>
        <v>1</v>
      </c>
    </row>
    <row r="81" spans="2:6" ht="14.1" customHeight="1" thickBot="1" x14ac:dyDescent="0.3">
      <c r="B81" s="185" t="str">
        <f>'PLAN DE CUENTAS '!B82:D82</f>
        <v>OTROS ACTIVOS NO CORRIENTES</v>
      </c>
      <c r="C81" s="186"/>
      <c r="D81" s="187"/>
      <c r="E81" s="67">
        <f>'PLAN DE CUENTAS '!E82</f>
        <v>10208</v>
      </c>
      <c r="F81" s="71">
        <f>'PLAN DE CUENTAS '!F82</f>
        <v>1</v>
      </c>
    </row>
    <row r="82" spans="2:6" ht="28.5" customHeight="1" thickBot="1" x14ac:dyDescent="0.3">
      <c r="B82" s="188" t="s">
        <v>269</v>
      </c>
      <c r="C82" s="189"/>
      <c r="D82" s="190"/>
      <c r="E82" s="62"/>
      <c r="F82" s="70">
        <f>F6+F45</f>
        <v>64</v>
      </c>
    </row>
    <row r="83" spans="2:6" ht="28.5" customHeight="1" thickBot="1" x14ac:dyDescent="0.3">
      <c r="B83" s="27"/>
      <c r="C83" s="27"/>
      <c r="D83" s="206"/>
      <c r="E83" s="206"/>
      <c r="F83" s="206"/>
    </row>
    <row r="84" spans="2:6" ht="21.75" customHeight="1" thickBot="1" x14ac:dyDescent="0.3">
      <c r="B84" s="191" t="str">
        <f>'PLAN DE CUENTAS '!B83:D83</f>
        <v>PASIVO</v>
      </c>
      <c r="C84" s="192"/>
      <c r="D84" s="193"/>
      <c r="E84" s="58">
        <f>'PLAN DE CUENTAS '!E83</f>
        <v>2</v>
      </c>
      <c r="F84" s="59"/>
    </row>
    <row r="85" spans="2:6" ht="21.75" customHeight="1" x14ac:dyDescent="0.25">
      <c r="B85" s="194" t="str">
        <f>'PLAN DE CUENTAS '!B84:D84</f>
        <v>PASIVO CORRIENTE</v>
      </c>
      <c r="C85" s="195"/>
      <c r="D85" s="196"/>
      <c r="E85" s="60">
        <f>'PLAN DE CUENTAS '!E84</f>
        <v>201</v>
      </c>
      <c r="F85" s="61">
        <f>F87+F86+F88+F89+F90+F91+F97+F105+F106+F107+F108+F109+F112</f>
        <v>35</v>
      </c>
    </row>
    <row r="86" spans="2:6" ht="14.1" customHeight="1" x14ac:dyDescent="0.25">
      <c r="B86" s="173" t="str">
        <f>'PLAN DE CUENTAS '!B85:D85</f>
        <v>PASIVOS FINANCIEROS A VALOR RAZONABLE CON CAMBIOS EN RESULTADOS</v>
      </c>
      <c r="C86" s="174"/>
      <c r="D86" s="175"/>
      <c r="E86" s="22">
        <f>'PLAN DE CUENTAS '!E85</f>
        <v>20101</v>
      </c>
      <c r="F86" s="23">
        <f>'PLAN DE CUENTAS '!F85</f>
        <v>1</v>
      </c>
    </row>
    <row r="87" spans="2:6" ht="14.1" customHeight="1" x14ac:dyDescent="0.25">
      <c r="B87" s="173" t="str">
        <f>'PLAN DE CUENTAS '!B86:D86</f>
        <v>PASIVOS POR CONTRATOS DE ARRENDAMIENTO FINANCIEROS</v>
      </c>
      <c r="C87" s="174"/>
      <c r="D87" s="175"/>
      <c r="E87" s="22">
        <f>'PLAN DE CUENTAS '!E86</f>
        <v>20102</v>
      </c>
      <c r="F87" s="23">
        <f>'PLAN DE CUENTAS '!F86</f>
        <v>1</v>
      </c>
    </row>
    <row r="88" spans="2:6" ht="14.1" customHeight="1" x14ac:dyDescent="0.25">
      <c r="B88" s="173" t="str">
        <f>'PLAN DE CUENTAS '!B87:D87</f>
        <v>CUENTAS Y DOCUMENTOS POR PAGAR</v>
      </c>
      <c r="C88" s="174"/>
      <c r="D88" s="175"/>
      <c r="E88" s="22">
        <f>'PLAN DE CUENTAS '!E87</f>
        <v>20103</v>
      </c>
      <c r="F88" s="23">
        <f>'PLAN DE CUENTAS '!F87</f>
        <v>1</v>
      </c>
    </row>
    <row r="89" spans="2:6" ht="14.1" customHeight="1" x14ac:dyDescent="0.25">
      <c r="B89" s="173" t="str">
        <f>'PLAN DE CUENTAS '!B88:D88</f>
        <v>OBLIGACIONES CON INSTITUCIONES FINANCIERAS</v>
      </c>
      <c r="C89" s="174"/>
      <c r="D89" s="175"/>
      <c r="E89" s="22">
        <f>'PLAN DE CUENTAS '!E88</f>
        <v>20104</v>
      </c>
      <c r="F89" s="23">
        <f>'PLAN DE CUENTAS '!F88</f>
        <v>1</v>
      </c>
    </row>
    <row r="90" spans="2:6" ht="14.1" customHeight="1" x14ac:dyDescent="0.25">
      <c r="B90" s="173" t="str">
        <f>'PLAN DE CUENTAS '!B89:D89</f>
        <v>PROVISIONES</v>
      </c>
      <c r="C90" s="174"/>
      <c r="D90" s="175"/>
      <c r="E90" s="22">
        <f>'PLAN DE CUENTAS '!E89</f>
        <v>20105</v>
      </c>
      <c r="F90" s="23">
        <f>'PLAN DE CUENTAS '!F89</f>
        <v>1</v>
      </c>
    </row>
    <row r="91" spans="2:6" ht="14.1" customHeight="1" x14ac:dyDescent="0.25">
      <c r="B91" s="173" t="str">
        <f>'PLAN DE CUENTAS '!B90:D90</f>
        <v>PORCIÓN CORRIENTE DE VALORES EMITIDOS</v>
      </c>
      <c r="C91" s="174"/>
      <c r="D91" s="175"/>
      <c r="E91" s="22">
        <f>'PLAN DE CUENTAS '!E90</f>
        <v>20106</v>
      </c>
      <c r="F91" s="23">
        <f>SUM(F92:F96)</f>
        <v>5</v>
      </c>
    </row>
    <row r="92" spans="2:6" ht="14.1" customHeight="1" x14ac:dyDescent="0.25">
      <c r="B92" s="173" t="str">
        <f>'PLAN DE CUENTAS '!B91:D91</f>
        <v>OBLIGACIONES</v>
      </c>
      <c r="C92" s="174"/>
      <c r="D92" s="175"/>
      <c r="E92" s="22">
        <f>'PLAN DE CUENTAS '!E91</f>
        <v>2010601</v>
      </c>
      <c r="F92" s="23">
        <f>'PLAN DE CUENTAS '!F91</f>
        <v>1</v>
      </c>
    </row>
    <row r="93" spans="2:6" ht="14.1" customHeight="1" x14ac:dyDescent="0.25">
      <c r="B93" s="173" t="str">
        <f>'PLAN DE CUENTAS '!B92:D92</f>
        <v>PAPEL COMERCIAL</v>
      </c>
      <c r="C93" s="174"/>
      <c r="D93" s="175"/>
      <c r="E93" s="22">
        <f>'PLAN DE CUENTAS '!E92</f>
        <v>2010602</v>
      </c>
      <c r="F93" s="23">
        <f>'PLAN DE CUENTAS '!F92</f>
        <v>1</v>
      </c>
    </row>
    <row r="94" spans="2:6" ht="14.1" customHeight="1" x14ac:dyDescent="0.25">
      <c r="B94" s="173" t="str">
        <f>'PLAN DE CUENTAS '!B93:D93</f>
        <v>VALORES DE TITULARIZACIÓN</v>
      </c>
      <c r="C94" s="174"/>
      <c r="D94" s="175"/>
      <c r="E94" s="22">
        <f>'PLAN DE CUENTAS '!E93</f>
        <v>2010603</v>
      </c>
      <c r="F94" s="23">
        <f>'PLAN DE CUENTAS '!F93</f>
        <v>1</v>
      </c>
    </row>
    <row r="95" spans="2:6" ht="14.1" customHeight="1" x14ac:dyDescent="0.25">
      <c r="B95" s="173" t="str">
        <f>'PLAN DE CUENTAS '!B94:D94</f>
        <v>OTROS</v>
      </c>
      <c r="C95" s="174"/>
      <c r="D95" s="175"/>
      <c r="E95" s="22">
        <f>'PLAN DE CUENTAS '!E94</f>
        <v>2010604</v>
      </c>
      <c r="F95" s="23">
        <f>'PLAN DE CUENTAS '!F94</f>
        <v>1</v>
      </c>
    </row>
    <row r="96" spans="2:6" ht="14.1" customHeight="1" x14ac:dyDescent="0.25">
      <c r="B96" s="173" t="str">
        <f>'PLAN DE CUENTAS '!B95:D95</f>
        <v>INTERESES POR PAGAR</v>
      </c>
      <c r="C96" s="174"/>
      <c r="D96" s="175"/>
      <c r="E96" s="22">
        <f>'PLAN DE CUENTAS '!E95</f>
        <v>2010605</v>
      </c>
      <c r="F96" s="23">
        <f>'PLAN DE CUENTAS '!F95</f>
        <v>1</v>
      </c>
    </row>
    <row r="97" spans="2:6" ht="14.1" customHeight="1" x14ac:dyDescent="0.25">
      <c r="B97" s="173" t="str">
        <f>'PLAN DE CUENTAS '!B96:D96</f>
        <v>OTRAS OBLIGACIONES CORRIENTES</v>
      </c>
      <c r="C97" s="174"/>
      <c r="D97" s="175"/>
      <c r="E97" s="22">
        <f>'PLAN DE CUENTAS '!E96</f>
        <v>20107</v>
      </c>
      <c r="F97" s="23">
        <f>SUM(F98:F104)</f>
        <v>7</v>
      </c>
    </row>
    <row r="98" spans="2:6" ht="14.1" customHeight="1" x14ac:dyDescent="0.25">
      <c r="B98" s="173" t="str">
        <f>'PLAN DE CUENTAS '!B97:D97</f>
        <v>CON LA ADMINISTRACIÓN TRIBUTARIA</v>
      </c>
      <c r="C98" s="174"/>
      <c r="D98" s="175"/>
      <c r="E98" s="22">
        <f>'PLAN DE CUENTAS '!E97</f>
        <v>2010701</v>
      </c>
      <c r="F98" s="23">
        <f>'PLAN DE CUENTAS '!F97</f>
        <v>1</v>
      </c>
    </row>
    <row r="99" spans="2:6" ht="14.1" customHeight="1" x14ac:dyDescent="0.25">
      <c r="B99" s="173" t="str">
        <f>'PLAN DE CUENTAS '!B98:D98</f>
        <v>IMPUESTO A LA RENTA POR PAGAR DEL EJERCICIO</v>
      </c>
      <c r="C99" s="174"/>
      <c r="D99" s="175"/>
      <c r="E99" s="22">
        <f>'PLAN DE CUENTAS '!E98</f>
        <v>2010702</v>
      </c>
      <c r="F99" s="23">
        <f>'PLAN DE CUENTAS '!F98</f>
        <v>1</v>
      </c>
    </row>
    <row r="100" spans="2:6" ht="14.1" customHeight="1" x14ac:dyDescent="0.25">
      <c r="B100" s="173" t="str">
        <f>'PLAN DE CUENTAS '!B99:D99</f>
        <v>CON EL IESS</v>
      </c>
      <c r="C100" s="174"/>
      <c r="D100" s="175"/>
      <c r="E100" s="22">
        <f>'PLAN DE CUENTAS '!E99</f>
        <v>2010703</v>
      </c>
      <c r="F100" s="23">
        <f>'PLAN DE CUENTAS '!F99</f>
        <v>1</v>
      </c>
    </row>
    <row r="101" spans="2:6" ht="14.1" customHeight="1" x14ac:dyDescent="0.25">
      <c r="B101" s="173" t="str">
        <f>'PLAN DE CUENTAS '!B100:D100</f>
        <v>POR BENEFICIOS DE LEY A EMPLEADOS</v>
      </c>
      <c r="C101" s="174"/>
      <c r="D101" s="175"/>
      <c r="E101" s="22">
        <f>'PLAN DE CUENTAS '!E100</f>
        <v>2010704</v>
      </c>
      <c r="F101" s="23">
        <f>'PLAN DE CUENTAS '!F100</f>
        <v>1</v>
      </c>
    </row>
    <row r="102" spans="2:6" ht="14.1" customHeight="1" x14ac:dyDescent="0.25">
      <c r="B102" s="173" t="str">
        <f>'PLAN DE CUENTAS '!B101:D101</f>
        <v>PARTICIPACIÓN TRABAJADORES POR PAGAR DEL EJERCICIO</v>
      </c>
      <c r="C102" s="174"/>
      <c r="D102" s="175"/>
      <c r="E102" s="22">
        <f>'PLAN DE CUENTAS '!E101</f>
        <v>2010705</v>
      </c>
      <c r="F102" s="23">
        <f>'PLAN DE CUENTAS '!F101</f>
        <v>1</v>
      </c>
    </row>
    <row r="103" spans="2:6" ht="14.1" customHeight="1" x14ac:dyDescent="0.25">
      <c r="B103" s="173" t="str">
        <f>'PLAN DE CUENTAS '!B102:D102</f>
        <v>DIVIDENDOS POR PAGAR</v>
      </c>
      <c r="C103" s="174"/>
      <c r="D103" s="175"/>
      <c r="E103" s="22">
        <f>'PLAN DE CUENTAS '!E102</f>
        <v>2010706</v>
      </c>
      <c r="F103" s="23">
        <f>'PLAN DE CUENTAS '!F102</f>
        <v>1</v>
      </c>
    </row>
    <row r="104" spans="2:6" ht="14.1" customHeight="1" x14ac:dyDescent="0.25">
      <c r="B104" s="173" t="str">
        <f>'PLAN DE CUENTAS '!B103:D103</f>
        <v>OTROS</v>
      </c>
      <c r="C104" s="174"/>
      <c r="D104" s="175"/>
      <c r="E104" s="22">
        <f>'PLAN DE CUENTAS '!E103</f>
        <v>2010707</v>
      </c>
      <c r="F104" s="23">
        <f>'PLAN DE CUENTAS '!F103</f>
        <v>1</v>
      </c>
    </row>
    <row r="105" spans="2:6" ht="14.1" customHeight="1" x14ac:dyDescent="0.25">
      <c r="B105" s="173" t="str">
        <f>'PLAN DE CUENTAS '!B104:D104</f>
        <v>CUENTAS POR PAGAR DIVERSAS/ RELACIONADAS</v>
      </c>
      <c r="C105" s="174"/>
      <c r="D105" s="175"/>
      <c r="E105" s="22">
        <f>'PLAN DE CUENTAS '!E104</f>
        <v>20108</v>
      </c>
      <c r="F105" s="23">
        <f>'PLAN DE CUENTAS '!F104</f>
        <v>1</v>
      </c>
    </row>
    <row r="106" spans="2:6" ht="14.1" customHeight="1" x14ac:dyDescent="0.25">
      <c r="B106" s="173" t="str">
        <f>'PLAN DE CUENTAS '!B105:D105</f>
        <v>OTROS PASIVOS FINANCIEROS</v>
      </c>
      <c r="C106" s="174"/>
      <c r="D106" s="175"/>
      <c r="E106" s="22">
        <f>'PLAN DE CUENTAS '!E105</f>
        <v>20109</v>
      </c>
      <c r="F106" s="23">
        <f>'PLAN DE CUENTAS '!F105</f>
        <v>1</v>
      </c>
    </row>
    <row r="107" spans="2:6" ht="14.1" customHeight="1" x14ac:dyDescent="0.25">
      <c r="B107" s="173" t="str">
        <f>'PLAN DE CUENTAS '!B106:D106</f>
        <v>ANTICIPOS DE CLIENTES</v>
      </c>
      <c r="C107" s="174"/>
      <c r="D107" s="175"/>
      <c r="E107" s="22">
        <f>'PLAN DE CUENTAS '!E106</f>
        <v>20110</v>
      </c>
      <c r="F107" s="23">
        <f>'PLAN DE CUENTAS '!F106</f>
        <v>1</v>
      </c>
    </row>
    <row r="108" spans="2:6" ht="14.1" customHeight="1" x14ac:dyDescent="0.25">
      <c r="B108" s="173" t="str">
        <f>'PLAN DE CUENTAS '!B107:D107</f>
        <v>PASIVOS DIRECTAMENTE ASOCIADOS CON LOS ACTIVOS NO CORRIENTES Y OPERACIONES DISCONTINUADAS</v>
      </c>
      <c r="C108" s="174"/>
      <c r="D108" s="175"/>
      <c r="E108" s="22">
        <f>'PLAN DE CUENTAS '!E107</f>
        <v>20111</v>
      </c>
      <c r="F108" s="23">
        <f>'PLAN DE CUENTAS '!F107</f>
        <v>1</v>
      </c>
    </row>
    <row r="109" spans="2:6" ht="14.1" customHeight="1" x14ac:dyDescent="0.25">
      <c r="B109" s="173" t="str">
        <f>'PLAN DE CUENTAS '!B108:D108</f>
        <v>PORCION CORRIENTE DE PROVISIONES POR BENEFICIOS A EMPLEADOS</v>
      </c>
      <c r="C109" s="174"/>
      <c r="D109" s="175"/>
      <c r="E109" s="22">
        <f>'PLAN DE CUENTAS '!E108</f>
        <v>20112</v>
      </c>
      <c r="F109" s="23">
        <f>F111+F110</f>
        <v>2</v>
      </c>
    </row>
    <row r="110" spans="2:6" ht="14.1" customHeight="1" x14ac:dyDescent="0.25">
      <c r="B110" s="173" t="str">
        <f>'PLAN DE CUENTAS '!B109:D109</f>
        <v>JUBILACION PATRONAL</v>
      </c>
      <c r="C110" s="174"/>
      <c r="D110" s="175"/>
      <c r="E110" s="22">
        <f>'PLAN DE CUENTAS '!E109</f>
        <v>2011201</v>
      </c>
      <c r="F110" s="23">
        <f>'PLAN DE CUENTAS '!F109</f>
        <v>1</v>
      </c>
    </row>
    <row r="111" spans="2:6" ht="14.1" customHeight="1" x14ac:dyDescent="0.25">
      <c r="B111" s="173" t="str">
        <f>'PLAN DE CUENTAS '!B110:D110</f>
        <v>OTROS BENEFICIOS PARA LOS EMPLEADOS</v>
      </c>
      <c r="C111" s="174"/>
      <c r="D111" s="175"/>
      <c r="E111" s="22">
        <f>'PLAN DE CUENTAS '!E110</f>
        <v>2011202</v>
      </c>
      <c r="F111" s="23">
        <f>'PLAN DE CUENTAS '!F110</f>
        <v>1</v>
      </c>
    </row>
    <row r="112" spans="2:6" ht="14.1" customHeight="1" x14ac:dyDescent="0.25">
      <c r="B112" s="173" t="str">
        <f>'PLAN DE CUENTAS '!B111:D111</f>
        <v>OTROS PASIVOS CORRIENTES</v>
      </c>
      <c r="C112" s="174"/>
      <c r="D112" s="175"/>
      <c r="E112" s="22">
        <f>'PLAN DE CUENTAS '!E111</f>
        <v>20113</v>
      </c>
      <c r="F112" s="23">
        <f>SUM(F113:F124)</f>
        <v>12</v>
      </c>
    </row>
    <row r="113" spans="2:6" ht="14.1" customHeight="1" x14ac:dyDescent="0.25">
      <c r="B113" s="173" t="str">
        <f>'PLAN DE CUENTAS '!B112:D112</f>
        <v>COMISIONES POR PAGAR</v>
      </c>
      <c r="C113" s="174"/>
      <c r="D113" s="175"/>
      <c r="E113" s="22">
        <f>'PLAN DE CUENTAS '!E112</f>
        <v>2011301</v>
      </c>
      <c r="F113" s="23">
        <f>'PLAN DE CUENTAS '!F112</f>
        <v>1</v>
      </c>
    </row>
    <row r="114" spans="2:6" ht="13.5" customHeight="1" x14ac:dyDescent="0.25">
      <c r="B114" s="173" t="str">
        <f>'PLAN DE CUENTAS '!B113:D113</f>
        <v>POR OPERACIONES BURSÁTILES</v>
      </c>
      <c r="C114" s="174"/>
      <c r="D114" s="175"/>
      <c r="E114" s="22">
        <f>'PLAN DE CUENTAS '!E113</f>
        <v>2011302</v>
      </c>
      <c r="F114" s="23">
        <f>'PLAN DE CUENTAS '!F113</f>
        <v>1</v>
      </c>
    </row>
    <row r="115" spans="2:6" ht="14.1" customHeight="1" x14ac:dyDescent="0.25">
      <c r="B115" s="173" t="str">
        <f>'PLAN DE CUENTAS '!B114:D114</f>
        <v>POR CUSTODIA</v>
      </c>
      <c r="C115" s="174"/>
      <c r="D115" s="175"/>
      <c r="E115" s="22">
        <f>'PLAN DE CUENTAS '!E114</f>
        <v>2011303</v>
      </c>
      <c r="F115" s="23">
        <f>'PLAN DE CUENTAS '!F114</f>
        <v>1</v>
      </c>
    </row>
    <row r="116" spans="2:6" ht="14.1" customHeight="1" x14ac:dyDescent="0.25">
      <c r="B116" s="173" t="str">
        <f>'PLAN DE CUENTAS '!B115:D115</f>
        <v>POR ADMINISTRACIÓN</v>
      </c>
      <c r="C116" s="174"/>
      <c r="D116" s="175"/>
      <c r="E116" s="22">
        <f>'PLAN DE CUENTAS '!E115</f>
        <v>2011304</v>
      </c>
      <c r="F116" s="23">
        <f>'PLAN DE CUENTAS '!F115</f>
        <v>1</v>
      </c>
    </row>
    <row r="117" spans="2:6" ht="14.1" customHeight="1" x14ac:dyDescent="0.25">
      <c r="B117" s="173" t="str">
        <f>'PLAN DE CUENTAS '!B116:D116</f>
        <v>OTRAS COMISIONES</v>
      </c>
      <c r="C117" s="174"/>
      <c r="D117" s="175"/>
      <c r="E117" s="22">
        <f>'PLAN DE CUENTAS '!E116</f>
        <v>2011305</v>
      </c>
      <c r="F117" s="23">
        <f>'PLAN DE CUENTAS '!F116</f>
        <v>1</v>
      </c>
    </row>
    <row r="118" spans="2:6" ht="14.1" customHeight="1" x14ac:dyDescent="0.25">
      <c r="B118" s="173" t="str">
        <f>'PLAN DE CUENTAS '!B117:D117</f>
        <v>SANCIONES Y MULTAS</v>
      </c>
      <c r="C118" s="174"/>
      <c r="D118" s="175"/>
      <c r="E118" s="22">
        <f>'PLAN DE CUENTAS '!E117</f>
        <v>2011306</v>
      </c>
      <c r="F118" s="23">
        <f>'PLAN DE CUENTAS '!F117</f>
        <v>1</v>
      </c>
    </row>
    <row r="119" spans="2:6" ht="14.1" customHeight="1" x14ac:dyDescent="0.25">
      <c r="B119" s="173" t="str">
        <f>'PLAN DE CUENTAS '!B118:D118</f>
        <v>INDEMNIZACIONES</v>
      </c>
      <c r="C119" s="174"/>
      <c r="D119" s="175"/>
      <c r="E119" s="22">
        <f>'PLAN DE CUENTAS '!E118</f>
        <v>2011307</v>
      </c>
      <c r="F119" s="23">
        <f>'PLAN DE CUENTAS '!F118</f>
        <v>1</v>
      </c>
    </row>
    <row r="120" spans="2:6" ht="14.1" customHeight="1" x14ac:dyDescent="0.25">
      <c r="B120" s="173" t="str">
        <f>'PLAN DE CUENTAS '!B119:D119</f>
        <v>OBLIGACIONES JUDICIALES</v>
      </c>
      <c r="C120" s="174"/>
      <c r="D120" s="175"/>
      <c r="E120" s="22">
        <f>'PLAN DE CUENTAS '!E119</f>
        <v>2011308</v>
      </c>
      <c r="F120" s="23">
        <f>'PLAN DE CUENTAS '!F119</f>
        <v>1</v>
      </c>
    </row>
    <row r="121" spans="2:6" ht="14.1" customHeight="1" x14ac:dyDescent="0.25">
      <c r="B121" s="173" t="str">
        <f>'PLAN DE CUENTAS '!B120:D120</f>
        <v>ACREEDORES POR INTERMEDIACIÓN</v>
      </c>
      <c r="C121" s="174"/>
      <c r="D121" s="175"/>
      <c r="E121" s="22">
        <f>'PLAN DE CUENTAS '!E120</f>
        <v>2011309</v>
      </c>
      <c r="F121" s="23">
        <f>'PLAN DE CUENTAS '!F120</f>
        <v>1</v>
      </c>
    </row>
    <row r="122" spans="2:6" ht="14.1" customHeight="1" x14ac:dyDescent="0.25">
      <c r="B122" s="173" t="str">
        <f>'PLAN DE CUENTAS '!B121:D121</f>
        <v>OBLIGACIÓN POR COMPROMISO DE RECOMPRA</v>
      </c>
      <c r="C122" s="174"/>
      <c r="D122" s="175"/>
      <c r="E122" s="22">
        <f>'PLAN DE CUENTAS '!E121</f>
        <v>2011310</v>
      </c>
      <c r="F122" s="23">
        <f>'PLAN DE CUENTAS '!F121</f>
        <v>1</v>
      </c>
    </row>
    <row r="123" spans="2:6" ht="14.1" customHeight="1" x14ac:dyDescent="0.25">
      <c r="B123" s="173" t="str">
        <f>'PLAN DE CUENTAS '!B122:D122</f>
        <v>POR CONTRATOS DE UNDERWRITING</v>
      </c>
      <c r="C123" s="174"/>
      <c r="D123" s="175"/>
      <c r="E123" s="22">
        <f>'PLAN DE CUENTAS '!E122</f>
        <v>2011311</v>
      </c>
      <c r="F123" s="23">
        <f>'PLAN DE CUENTAS '!F122</f>
        <v>1</v>
      </c>
    </row>
    <row r="124" spans="2:6" ht="14.1" customHeight="1" thickBot="1" x14ac:dyDescent="0.3">
      <c r="B124" s="197" t="str">
        <f>'PLAN DE CUENTAS '!B123:D123</f>
        <v>OTROS</v>
      </c>
      <c r="C124" s="198"/>
      <c r="D124" s="199"/>
      <c r="E124" s="24">
        <f>'PLAN DE CUENTAS '!E123</f>
        <v>2011312</v>
      </c>
      <c r="F124" s="23">
        <f>'PLAN DE CUENTAS '!F123</f>
        <v>1</v>
      </c>
    </row>
    <row r="125" spans="2:6" ht="22.5" customHeight="1" thickBot="1" x14ac:dyDescent="0.3">
      <c r="B125" s="179" t="str">
        <f>'PLAN DE CUENTAS '!B124:D124</f>
        <v>PASIVO NO CORRIENTE</v>
      </c>
      <c r="C125" s="180"/>
      <c r="D125" s="181"/>
      <c r="E125" s="73">
        <f>'PLAN DE CUENTAS '!E124</f>
        <v>202</v>
      </c>
      <c r="F125" s="74">
        <f>F126+F127+F128+F129+F130+F135+F136+F139+F140+F143</f>
        <v>14</v>
      </c>
    </row>
    <row r="126" spans="2:6" ht="14.1" customHeight="1" x14ac:dyDescent="0.25">
      <c r="B126" s="173" t="str">
        <f>'PLAN DE CUENTAS '!B125:D125</f>
        <v>PASIVOS POR CONTRATOS DE ARRENDAMIENTO FINANCIERO</v>
      </c>
      <c r="C126" s="174"/>
      <c r="D126" s="175"/>
      <c r="E126" s="22">
        <f>'PLAN DE CUENTAS '!E125</f>
        <v>20201</v>
      </c>
      <c r="F126" s="23">
        <f>'PLAN DE CUENTAS '!F125</f>
        <v>1</v>
      </c>
    </row>
    <row r="127" spans="2:6" ht="14.1" customHeight="1" x14ac:dyDescent="0.25">
      <c r="B127" s="173" t="str">
        <f>'PLAN DE CUENTAS '!B126:D126</f>
        <v>CUENTAS Y DOCUMENTOS POR PAGAR</v>
      </c>
      <c r="C127" s="174"/>
      <c r="D127" s="175"/>
      <c r="E127" s="22">
        <f>'PLAN DE CUENTAS '!E126</f>
        <v>20202</v>
      </c>
      <c r="F127" s="23">
        <f>'PLAN DE CUENTAS '!F126</f>
        <v>1</v>
      </c>
    </row>
    <row r="128" spans="2:6" ht="14.1" customHeight="1" x14ac:dyDescent="0.25">
      <c r="B128" s="173" t="str">
        <f>'PLAN DE CUENTAS '!B127:D127</f>
        <v>OBLIGACIONES CON INSTITUCIONES FINANCIERAS</v>
      </c>
      <c r="C128" s="174"/>
      <c r="D128" s="175"/>
      <c r="E128" s="22">
        <f>'PLAN DE CUENTAS '!E127</f>
        <v>20203</v>
      </c>
      <c r="F128" s="23">
        <f>'PLAN DE CUENTAS '!F127</f>
        <v>1</v>
      </c>
    </row>
    <row r="129" spans="2:6" ht="14.1" customHeight="1" x14ac:dyDescent="0.25">
      <c r="B129" s="173" t="str">
        <f>'PLAN DE CUENTAS '!B128:D128</f>
        <v>CUENTAS POR PAGAR DIVERSAS/RELACIONADAS</v>
      </c>
      <c r="C129" s="174"/>
      <c r="D129" s="175"/>
      <c r="E129" s="22">
        <f>'PLAN DE CUENTAS '!E128</f>
        <v>20204</v>
      </c>
      <c r="F129" s="23">
        <f>'PLAN DE CUENTAS '!F128</f>
        <v>1</v>
      </c>
    </row>
    <row r="130" spans="2:6" ht="14.1" customHeight="1" x14ac:dyDescent="0.25">
      <c r="B130" s="173" t="str">
        <f>'PLAN DE CUENTAS '!B129:D129</f>
        <v>PORCIÓN NO CORRIENTE DE VALORES EMITIDOS</v>
      </c>
      <c r="C130" s="174"/>
      <c r="D130" s="175"/>
      <c r="E130" s="22">
        <f>'PLAN DE CUENTAS '!E129</f>
        <v>20205</v>
      </c>
      <c r="F130" s="23">
        <f>SUM(F132:F134)</f>
        <v>3</v>
      </c>
    </row>
    <row r="131" spans="2:6" ht="14.1" customHeight="1" x14ac:dyDescent="0.25">
      <c r="B131" s="173" t="str">
        <f>'PLAN DE CUENTAS '!B130:D130</f>
        <v>OBLIGACIONES</v>
      </c>
      <c r="C131" s="174"/>
      <c r="D131" s="175"/>
      <c r="E131" s="22">
        <f>'PLAN DE CUENTAS '!E130</f>
        <v>2020501</v>
      </c>
      <c r="F131" s="23">
        <f>'PLAN DE CUENTAS '!F130</f>
        <v>1</v>
      </c>
    </row>
    <row r="132" spans="2:6" ht="14.1" customHeight="1" x14ac:dyDescent="0.25">
      <c r="B132" s="173" t="str">
        <f>'PLAN DE CUENTAS '!B131:D131</f>
        <v>PAPEL COMERCIAL</v>
      </c>
      <c r="C132" s="174"/>
      <c r="D132" s="175"/>
      <c r="E132" s="22">
        <f>'PLAN DE CUENTAS '!E131</f>
        <v>2020502</v>
      </c>
      <c r="F132" s="23">
        <f>'PLAN DE CUENTAS '!F131</f>
        <v>1</v>
      </c>
    </row>
    <row r="133" spans="2:6" ht="14.1" customHeight="1" x14ac:dyDescent="0.25">
      <c r="B133" s="173" t="str">
        <f>'PLAN DE CUENTAS '!B132:D132</f>
        <v>VALORES DE TITULARIZACIÓN</v>
      </c>
      <c r="C133" s="174"/>
      <c r="D133" s="175"/>
      <c r="E133" s="22">
        <f>'PLAN DE CUENTAS '!E132</f>
        <v>2020503</v>
      </c>
      <c r="F133" s="23">
        <f>'PLAN DE CUENTAS '!F132</f>
        <v>1</v>
      </c>
    </row>
    <row r="134" spans="2:6" ht="14.1" customHeight="1" x14ac:dyDescent="0.25">
      <c r="B134" s="173" t="str">
        <f>'PLAN DE CUENTAS '!B133:D133</f>
        <v>INTERESES POR PAGAR</v>
      </c>
      <c r="C134" s="174"/>
      <c r="D134" s="175"/>
      <c r="E134" s="22">
        <f>'PLAN DE CUENTAS '!E133</f>
        <v>2020505</v>
      </c>
      <c r="F134" s="23">
        <f>'PLAN DE CUENTAS '!F133</f>
        <v>1</v>
      </c>
    </row>
    <row r="135" spans="2:6" ht="14.1" customHeight="1" x14ac:dyDescent="0.25">
      <c r="B135" s="173" t="str">
        <f>'PLAN DE CUENTAS '!B134:D134</f>
        <v>ANTICIPOS DE CLIENTES</v>
      </c>
      <c r="C135" s="174"/>
      <c r="D135" s="175"/>
      <c r="E135" s="22">
        <f>'PLAN DE CUENTAS '!E134</f>
        <v>20206</v>
      </c>
      <c r="F135" s="23">
        <f>'PLAN DE CUENTAS '!F134</f>
        <v>1</v>
      </c>
    </row>
    <row r="136" spans="2:6" ht="14.1" customHeight="1" x14ac:dyDescent="0.25">
      <c r="B136" s="173" t="str">
        <f>'PLAN DE CUENTAS '!B135:D135</f>
        <v>PROVISIONES POR BENEFICIOS A EMPLEADOS</v>
      </c>
      <c r="C136" s="174"/>
      <c r="D136" s="175"/>
      <c r="E136" s="22">
        <f>'PLAN DE CUENTAS '!E135</f>
        <v>20207</v>
      </c>
      <c r="F136" s="23">
        <f>F137+F138</f>
        <v>2</v>
      </c>
    </row>
    <row r="137" spans="2:6" ht="14.1" customHeight="1" x14ac:dyDescent="0.25">
      <c r="B137" s="173" t="str">
        <f>'PLAN DE CUENTAS '!B136:D136</f>
        <v>JUBILACION PATRONAL</v>
      </c>
      <c r="C137" s="174"/>
      <c r="D137" s="175"/>
      <c r="E137" s="22">
        <f>'PLAN DE CUENTAS '!E136</f>
        <v>2020701</v>
      </c>
      <c r="F137" s="23">
        <f>'PLAN DE CUENTAS '!F136</f>
        <v>1</v>
      </c>
    </row>
    <row r="138" spans="2:6" ht="14.1" customHeight="1" x14ac:dyDescent="0.25">
      <c r="B138" s="173" t="str">
        <f>'PLAN DE CUENTAS '!B137:D137</f>
        <v>OTROS BENEFICIOS NO CORRIENTES PARA LOS EMPLEADOS</v>
      </c>
      <c r="C138" s="174"/>
      <c r="D138" s="175"/>
      <c r="E138" s="22">
        <f>'PLAN DE CUENTAS '!E137</f>
        <v>2020702</v>
      </c>
      <c r="F138" s="23">
        <f>'PLAN DE CUENTAS '!F137</f>
        <v>1</v>
      </c>
    </row>
    <row r="139" spans="2:6" ht="14.1" customHeight="1" x14ac:dyDescent="0.25">
      <c r="B139" s="173" t="str">
        <f>'PLAN DE CUENTAS '!B138:D138</f>
        <v>OTRAS PROVISIONES</v>
      </c>
      <c r="C139" s="174"/>
      <c r="D139" s="175"/>
      <c r="E139" s="22">
        <f>'PLAN DE CUENTAS '!E138</f>
        <v>20208</v>
      </c>
      <c r="F139" s="23">
        <f>'PLAN DE CUENTAS '!F138</f>
        <v>1</v>
      </c>
    </row>
    <row r="140" spans="2:6" ht="14.1" customHeight="1" x14ac:dyDescent="0.25">
      <c r="B140" s="173" t="str">
        <f>'PLAN DE CUENTAS '!B139:D139</f>
        <v>PASIVO DIFERIDO</v>
      </c>
      <c r="C140" s="174"/>
      <c r="D140" s="175"/>
      <c r="E140" s="22">
        <f>'PLAN DE CUENTAS '!E139</f>
        <v>20209</v>
      </c>
      <c r="F140" s="23">
        <f>F142+F141</f>
        <v>2</v>
      </c>
    </row>
    <row r="141" spans="2:6" ht="14.1" customHeight="1" x14ac:dyDescent="0.25">
      <c r="B141" s="173" t="str">
        <f>'PLAN DE CUENTAS '!B140:D140</f>
        <v>INGRESOS DIFERIDOS</v>
      </c>
      <c r="C141" s="174"/>
      <c r="D141" s="175"/>
      <c r="E141" s="22">
        <f>'PLAN DE CUENTAS '!E140</f>
        <v>2020901</v>
      </c>
      <c r="F141" s="23">
        <f>'PLAN DE CUENTAS '!F140</f>
        <v>1</v>
      </c>
    </row>
    <row r="142" spans="2:6" ht="14.1" customHeight="1" x14ac:dyDescent="0.25">
      <c r="B142" s="173" t="str">
        <f>'PLAN DE CUENTAS '!B141:D141</f>
        <v>PASIVOS POR IMPUESTOS DIFERIDOS</v>
      </c>
      <c r="C142" s="174"/>
      <c r="D142" s="175"/>
      <c r="E142" s="22">
        <f>'PLAN DE CUENTAS '!E141</f>
        <v>2020902</v>
      </c>
      <c r="F142" s="23">
        <f>'PLAN DE CUENTAS '!F141</f>
        <v>1</v>
      </c>
    </row>
    <row r="143" spans="2:6" ht="14.1" customHeight="1" thickBot="1" x14ac:dyDescent="0.3">
      <c r="B143" s="197" t="str">
        <f>'PLAN DE CUENTAS '!B142:D142</f>
        <v>OTROS PASIVOS NO CORRIENTES</v>
      </c>
      <c r="C143" s="198"/>
      <c r="D143" s="199"/>
      <c r="E143" s="24">
        <f>'PLAN DE CUENTAS '!E142</f>
        <v>20210</v>
      </c>
      <c r="F143" s="23">
        <f>'PLAN DE CUENTAS '!F142</f>
        <v>1</v>
      </c>
    </row>
    <row r="144" spans="2:6" ht="27.75" customHeight="1" thickBot="1" x14ac:dyDescent="0.3">
      <c r="B144" s="200" t="s">
        <v>270</v>
      </c>
      <c r="C144" s="201"/>
      <c r="D144" s="202"/>
      <c r="E144" s="62"/>
      <c r="F144" s="70">
        <f>F85+F125</f>
        <v>49</v>
      </c>
    </row>
    <row r="145" spans="2:6" ht="21.75" customHeight="1" x14ac:dyDescent="0.25">
      <c r="B145" s="194" t="str">
        <f>'PLAN DE CUENTAS '!B143:D143</f>
        <v>PATRIMONIO NETO</v>
      </c>
      <c r="C145" s="195"/>
      <c r="D145" s="196"/>
      <c r="E145" s="75">
        <f>'PLAN DE CUENTAS '!E143</f>
        <v>3</v>
      </c>
      <c r="F145" s="53"/>
    </row>
    <row r="146" spans="2:6" ht="13.5" customHeight="1" x14ac:dyDescent="0.25">
      <c r="B146" s="173" t="str">
        <f>'PLAN DE CUENTAS '!B144:D144</f>
        <v>CAPITAL</v>
      </c>
      <c r="C146" s="174"/>
      <c r="D146" s="175"/>
      <c r="E146" s="22">
        <f>'PLAN DE CUENTAS '!E144</f>
        <v>301</v>
      </c>
      <c r="F146" s="14">
        <f>SUM(F147:F147)</f>
        <v>47.399000000000001</v>
      </c>
    </row>
    <row r="147" spans="2:6" ht="14.1" customHeight="1" x14ac:dyDescent="0.25">
      <c r="B147" s="173" t="str">
        <f>'PLAN DE CUENTAS '!B145:D145</f>
        <v>CAPITAL SUSCRITO O  ASIGNADO</v>
      </c>
      <c r="C147" s="174"/>
      <c r="D147" s="175"/>
      <c r="E147" s="22">
        <f>'PLAN DE CUENTAS '!E145</f>
        <v>30101</v>
      </c>
      <c r="F147" s="23">
        <f>F82-F144-F150-F153-F158-F166-F148-F149</f>
        <v>47.399000000000001</v>
      </c>
    </row>
    <row r="148" spans="2:6" ht="14.1" customHeight="1" x14ac:dyDescent="0.25">
      <c r="B148" s="173" t="str">
        <f>'PLAN DE CUENTAS '!B146:D146</f>
        <v>APORTES DE SOCIOS O ACCIONISTAS PARA FUTURA CAPITALIZACIÓN</v>
      </c>
      <c r="C148" s="174"/>
      <c r="D148" s="175"/>
      <c r="E148" s="22">
        <f>'PLAN DE CUENTAS '!E146</f>
        <v>302</v>
      </c>
      <c r="F148" s="23">
        <f>'PLAN DE CUENTAS '!F146</f>
        <v>1</v>
      </c>
    </row>
    <row r="149" spans="2:6" ht="14.1" customHeight="1" x14ac:dyDescent="0.25">
      <c r="B149" s="173" t="str">
        <f>'PLAN DE CUENTAS '!B147:D147</f>
        <v>PRIMA POR EMISIÓN PRIMARIA DE ACCIONES</v>
      </c>
      <c r="C149" s="174"/>
      <c r="D149" s="175"/>
      <c r="E149" s="22">
        <f>'PLAN DE CUENTAS '!E147</f>
        <v>303</v>
      </c>
      <c r="F149" s="23">
        <f>'PLAN DE CUENTAS '!F147</f>
        <v>1</v>
      </c>
    </row>
    <row r="150" spans="2:6" ht="14.1" customHeight="1" x14ac:dyDescent="0.25">
      <c r="B150" s="173" t="str">
        <f>'PLAN DE CUENTAS '!B148:D148</f>
        <v>RESERVAS</v>
      </c>
      <c r="C150" s="174"/>
      <c r="D150" s="175"/>
      <c r="E150" s="22">
        <f>'PLAN DE CUENTAS '!E148</f>
        <v>304</v>
      </c>
      <c r="F150" s="23">
        <f>F152+F151</f>
        <v>2</v>
      </c>
    </row>
    <row r="151" spans="2:6" ht="14.1" customHeight="1" x14ac:dyDescent="0.25">
      <c r="B151" s="173" t="str">
        <f>'PLAN DE CUENTAS '!B149:D149</f>
        <v>RESERVA LEGAL</v>
      </c>
      <c r="C151" s="174"/>
      <c r="D151" s="175"/>
      <c r="E151" s="22">
        <f>'PLAN DE CUENTAS '!E149</f>
        <v>30401</v>
      </c>
      <c r="F151" s="23">
        <f>'PLAN DE CUENTAS '!F149</f>
        <v>1</v>
      </c>
    </row>
    <row r="152" spans="2:6" ht="14.1" customHeight="1" x14ac:dyDescent="0.25">
      <c r="B152" s="173" t="str">
        <f>'PLAN DE CUENTAS '!B150:D150</f>
        <v>RESERVAS FACULTATIVA Y ESTATUTARIA</v>
      </c>
      <c r="C152" s="174"/>
      <c r="D152" s="175"/>
      <c r="E152" s="22">
        <f>'PLAN DE CUENTAS '!E150</f>
        <v>30402</v>
      </c>
      <c r="F152" s="23">
        <f>'PLAN DE CUENTAS '!F150</f>
        <v>1</v>
      </c>
    </row>
    <row r="153" spans="2:6" ht="13.5" customHeight="1" x14ac:dyDescent="0.25">
      <c r="B153" s="173" t="str">
        <f>'PLAN DE CUENTAS '!B151:D151</f>
        <v>OTROS RESULTADOS INTEGRALES</v>
      </c>
      <c r="C153" s="174"/>
      <c r="D153" s="175"/>
      <c r="E153" s="22">
        <f>'PLAN DE CUENTAS '!E151</f>
        <v>305</v>
      </c>
      <c r="F153" s="23">
        <f>SUM(F154:F157)</f>
        <v>4</v>
      </c>
    </row>
    <row r="154" spans="2:6" ht="14.1" customHeight="1" x14ac:dyDescent="0.25">
      <c r="B154" s="173" t="str">
        <f>'PLAN DE CUENTAS '!B152:D152</f>
        <v>SUPERAVIT DE ACTIVOS FINANCIEROS DISPONIBLES PARA LA VENTA</v>
      </c>
      <c r="C154" s="174"/>
      <c r="D154" s="175"/>
      <c r="E154" s="22">
        <f>'PLAN DE CUENTAS '!E152</f>
        <v>30501</v>
      </c>
      <c r="F154" s="23">
        <f>'PLAN DE CUENTAS '!F152</f>
        <v>1</v>
      </c>
    </row>
    <row r="155" spans="2:6" ht="14.1" customHeight="1" x14ac:dyDescent="0.25">
      <c r="B155" s="173" t="str">
        <f>'PLAN DE CUENTAS '!B153:D153</f>
        <v>SUPERAVIT POR REVALUACIÓN DE PROPIEDADES, PLANTA Y EQUIPO</v>
      </c>
      <c r="C155" s="174"/>
      <c r="D155" s="175"/>
      <c r="E155" s="22">
        <f>'PLAN DE CUENTAS '!E153</f>
        <v>30502</v>
      </c>
      <c r="F155" s="23">
        <f>'PLAN DE CUENTAS '!F153</f>
        <v>1</v>
      </c>
    </row>
    <row r="156" spans="2:6" ht="14.1" customHeight="1" x14ac:dyDescent="0.25">
      <c r="B156" s="173" t="str">
        <f>'PLAN DE CUENTAS '!B154:D154</f>
        <v>SUPERAVIT POR REVALUACION DE ACTIVOS INTANGIBLES</v>
      </c>
      <c r="C156" s="174"/>
      <c r="D156" s="175"/>
      <c r="E156" s="22">
        <f>'PLAN DE CUENTAS '!E154</f>
        <v>30503</v>
      </c>
      <c r="F156" s="23">
        <f>'PLAN DE CUENTAS '!F154</f>
        <v>1</v>
      </c>
    </row>
    <row r="157" spans="2:6" ht="14.1" customHeight="1" x14ac:dyDescent="0.25">
      <c r="B157" s="173" t="str">
        <f>'PLAN DE CUENTAS '!B155:D155</f>
        <v>OTROS SUPERAVIT POR REVALUACION</v>
      </c>
      <c r="C157" s="174"/>
      <c r="D157" s="175"/>
      <c r="E157" s="22">
        <f>'PLAN DE CUENTAS '!E155</f>
        <v>30504</v>
      </c>
      <c r="F157" s="23">
        <f>'PLAN DE CUENTAS '!F155</f>
        <v>1</v>
      </c>
    </row>
    <row r="158" spans="2:6" ht="14.1" customHeight="1" x14ac:dyDescent="0.25">
      <c r="B158" s="173" t="str">
        <f>'PLAN DE CUENTAS '!B156:D156</f>
        <v>RESULTADOS ACUMULADOS</v>
      </c>
      <c r="C158" s="174"/>
      <c r="D158" s="175"/>
      <c r="E158" s="22">
        <f>'PLAN DE CUENTAS '!E156</f>
        <v>306</v>
      </c>
      <c r="F158" s="23">
        <f>SUM(F159:F165)</f>
        <v>7</v>
      </c>
    </row>
    <row r="159" spans="2:6" ht="14.1" customHeight="1" x14ac:dyDescent="0.25">
      <c r="B159" s="173" t="str">
        <f>'PLAN DE CUENTAS '!B157:D157</f>
        <v>GANANCIAS ACUMULADAS</v>
      </c>
      <c r="C159" s="174"/>
      <c r="D159" s="175"/>
      <c r="E159" s="22">
        <f>'PLAN DE CUENTAS '!E157</f>
        <v>30601</v>
      </c>
      <c r="F159" s="23">
        <f>'PLAN DE CUENTAS '!F157</f>
        <v>1</v>
      </c>
    </row>
    <row r="160" spans="2:6" ht="14.1" customHeight="1" x14ac:dyDescent="0.25">
      <c r="B160" s="173" t="str">
        <f>'PLAN DE CUENTAS '!B158:D158</f>
        <v>(-) PÉRDIDAS ACUMULADAS</v>
      </c>
      <c r="C160" s="174"/>
      <c r="D160" s="175"/>
      <c r="E160" s="22">
        <f>'PLAN DE CUENTAS '!E158</f>
        <v>30602</v>
      </c>
      <c r="F160" s="23">
        <f>'PLAN DE CUENTAS '!F158</f>
        <v>1</v>
      </c>
    </row>
    <row r="161" spans="2:6" ht="14.1" customHeight="1" x14ac:dyDescent="0.25">
      <c r="B161" s="173" t="str">
        <f>'PLAN DE CUENTAS '!B159:D159</f>
        <v>RESULTADOS ACUMULADOS PROVENIENTES DE LA ADOPCION POR PRIMERA VEZ DE LAS NIIF</v>
      </c>
      <c r="C161" s="174"/>
      <c r="D161" s="175"/>
      <c r="E161" s="22">
        <f>'PLAN DE CUENTAS '!E159</f>
        <v>30603</v>
      </c>
      <c r="F161" s="23">
        <f>'PLAN DE CUENTAS '!F159</f>
        <v>1</v>
      </c>
    </row>
    <row r="162" spans="2:6" ht="14.1" customHeight="1" x14ac:dyDescent="0.25">
      <c r="B162" s="173" t="str">
        <f>'PLAN DE CUENTAS '!B160:D160</f>
        <v>RESERVA DE CAPITAL</v>
      </c>
      <c r="C162" s="174"/>
      <c r="D162" s="175"/>
      <c r="E162" s="22">
        <f>'PLAN DE CUENTAS '!E160</f>
        <v>30604</v>
      </c>
      <c r="F162" s="23">
        <f>'PLAN DE CUENTAS '!F160</f>
        <v>1</v>
      </c>
    </row>
    <row r="163" spans="2:6" ht="14.1" customHeight="1" x14ac:dyDescent="0.25">
      <c r="B163" s="173" t="str">
        <f>'PLAN DE CUENTAS '!B161:D161</f>
        <v>RESERVA POR DONACIONES</v>
      </c>
      <c r="C163" s="174"/>
      <c r="D163" s="175"/>
      <c r="E163" s="22">
        <f>'PLAN DE CUENTAS '!E161</f>
        <v>30605</v>
      </c>
      <c r="F163" s="23">
        <f>'PLAN DE CUENTAS '!F161</f>
        <v>1</v>
      </c>
    </row>
    <row r="164" spans="2:6" ht="14.1" customHeight="1" x14ac:dyDescent="0.25">
      <c r="B164" s="173" t="str">
        <f>'PLAN DE CUENTAS '!B162:D162</f>
        <v>RESERVA POR VALUACIÓN</v>
      </c>
      <c r="C164" s="174"/>
      <c r="D164" s="175"/>
      <c r="E164" s="22">
        <f>'PLAN DE CUENTAS '!E162</f>
        <v>30606</v>
      </c>
      <c r="F164" s="23">
        <f>'PLAN DE CUENTAS '!F162</f>
        <v>1</v>
      </c>
    </row>
    <row r="165" spans="2:6" ht="14.1" customHeight="1" x14ac:dyDescent="0.25">
      <c r="B165" s="173" t="str">
        <f>'PLAN DE CUENTAS '!B163:D163</f>
        <v>SUPERÁVIT POR REVALUACIÓN DE INVERSIONES</v>
      </c>
      <c r="C165" s="174"/>
      <c r="D165" s="175"/>
      <c r="E165" s="22">
        <f>'PLAN DE CUENTAS '!E163</f>
        <v>30607</v>
      </c>
      <c r="F165" s="23">
        <f>'PLAN DE CUENTAS '!F163</f>
        <v>1</v>
      </c>
    </row>
    <row r="166" spans="2:6" ht="14.1" customHeight="1" x14ac:dyDescent="0.25">
      <c r="B166" s="173" t="str">
        <f>'PLAN DE CUENTAS '!B164:D164</f>
        <v>RESULTADOS DEL EJERCICIO</v>
      </c>
      <c r="C166" s="174"/>
      <c r="D166" s="175"/>
      <c r="E166" s="22">
        <f>'PLAN DE CUENTAS '!E164</f>
        <v>307</v>
      </c>
      <c r="F166" s="23">
        <f>SUM(F167:F168)</f>
        <v>-47.399000000000001</v>
      </c>
    </row>
    <row r="167" spans="2:6" ht="14.1" customHeight="1" x14ac:dyDescent="0.25">
      <c r="B167" s="173" t="str">
        <f>'PLAN DE CUENTAS '!B165:D165</f>
        <v>GANANCIA NETA DEL PERIODO</v>
      </c>
      <c r="C167" s="174"/>
      <c r="D167" s="175"/>
      <c r="E167" s="22">
        <f>'PLAN DE CUENTAS '!E165</f>
        <v>30701</v>
      </c>
      <c r="F167" s="23">
        <f>'E. DE RESULTADOS'!F155</f>
        <v>-48.399000000000001</v>
      </c>
    </row>
    <row r="168" spans="2:6" ht="14.1" customHeight="1" x14ac:dyDescent="0.25">
      <c r="B168" s="207" t="str">
        <f>'PLAN DE CUENTAS '!B166:D166</f>
        <v>(-) PÉRDIDA NETA DEL PERIODO</v>
      </c>
      <c r="C168" s="208"/>
      <c r="D168" s="209"/>
      <c r="E168" s="25">
        <f>'PLAN DE CUENTAS '!E166</f>
        <v>30702</v>
      </c>
      <c r="F168" s="23">
        <f>'PLAN DE CUENTAS '!F166</f>
        <v>1</v>
      </c>
    </row>
    <row r="169" spans="2:6" ht="21" x14ac:dyDescent="0.25">
      <c r="B169" s="210" t="s">
        <v>271</v>
      </c>
      <c r="C169" s="211"/>
      <c r="D169" s="212"/>
      <c r="E169" s="76"/>
      <c r="F169" s="77">
        <f>F146+F148+F149+F150+F153+F158+F166</f>
        <v>15</v>
      </c>
    </row>
    <row r="170" spans="2:6" ht="24" thickBot="1" x14ac:dyDescent="0.4">
      <c r="B170" s="213" t="s">
        <v>272</v>
      </c>
      <c r="C170" s="214"/>
      <c r="D170" s="215"/>
      <c r="E170" s="78"/>
      <c r="F170" s="79">
        <f>F144+F169</f>
        <v>64</v>
      </c>
    </row>
    <row r="171" spans="2:6" ht="15.75" thickBot="1" x14ac:dyDescent="0.3">
      <c r="B171" s="95"/>
      <c r="C171" s="95"/>
    </row>
    <row r="172" spans="2:6" ht="19.5" thickBot="1" x14ac:dyDescent="0.35">
      <c r="B172" s="203" t="s">
        <v>402</v>
      </c>
      <c r="C172" s="204"/>
    </row>
    <row r="173" spans="2:6" ht="16.5" thickBot="1" x14ac:dyDescent="0.3">
      <c r="B173" s="96" t="str">
        <f>B82</f>
        <v>TOTAL ACTIVO</v>
      </c>
      <c r="C173" s="97">
        <f>F82</f>
        <v>64</v>
      </c>
    </row>
    <row r="174" spans="2:6" ht="16.5" thickBot="1" x14ac:dyDescent="0.3">
      <c r="B174" s="96" t="str">
        <f>B170</f>
        <v>TOTAL PASIVO + PATRIMONIO</v>
      </c>
      <c r="C174" s="97">
        <f>F170</f>
        <v>64</v>
      </c>
    </row>
    <row r="175" spans="2:6" ht="16.5" thickBot="1" x14ac:dyDescent="0.3">
      <c r="B175" s="96" t="s">
        <v>360</v>
      </c>
      <c r="C175" s="97">
        <f>C173-C174</f>
        <v>0</v>
      </c>
    </row>
    <row r="176" spans="2:6" ht="16.5" thickBot="1" x14ac:dyDescent="0.3">
      <c r="B176" s="98" t="s">
        <v>361</v>
      </c>
      <c r="C176" s="99" t="str">
        <f>IF(C173=C174,"CUADRA EL BALANCE","REVISAR BALANCE")</f>
        <v>CUADRA EL BALANCE</v>
      </c>
    </row>
    <row r="177" spans="2:3" x14ac:dyDescent="0.25">
      <c r="B177" s="95"/>
      <c r="C177" s="95"/>
    </row>
    <row r="178" spans="2:3" x14ac:dyDescent="0.25">
      <c r="B178" s="95"/>
      <c r="C178" s="95"/>
    </row>
    <row r="179" spans="2:3" ht="15.75" x14ac:dyDescent="0.25">
      <c r="B179" s="100" t="s">
        <v>403</v>
      </c>
      <c r="C179" s="101" t="str">
        <f>IF(F167='E. DE RESULTADOS'!F155,"CUADRA LA UTILIDAD","REVISAR LOS BALANCES")</f>
        <v>CUADRA LA UTILIDAD</v>
      </c>
    </row>
  </sheetData>
  <mergeCells count="170">
    <mergeCell ref="B172:C172"/>
    <mergeCell ref="B2:F2"/>
    <mergeCell ref="D83:F83"/>
    <mergeCell ref="B166:D166"/>
    <mergeCell ref="B167:D167"/>
    <mergeCell ref="B168:D168"/>
    <mergeCell ref="B169:D169"/>
    <mergeCell ref="B170:D170"/>
    <mergeCell ref="B160:D160"/>
    <mergeCell ref="B161:D161"/>
    <mergeCell ref="B162:D162"/>
    <mergeCell ref="B163:D163"/>
    <mergeCell ref="B164:D164"/>
    <mergeCell ref="B165:D165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1:D81"/>
    <mergeCell ref="B82:D82"/>
    <mergeCell ref="B84:D84"/>
    <mergeCell ref="B85:D85"/>
    <mergeCell ref="B86:D86"/>
    <mergeCell ref="B87:D87"/>
    <mergeCell ref="B75:D75"/>
    <mergeCell ref="B76:D76"/>
    <mergeCell ref="B77:D77"/>
    <mergeCell ref="B78:D78"/>
    <mergeCell ref="B79:D79"/>
    <mergeCell ref="B80:D80"/>
    <mergeCell ref="B69:D69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51:D51"/>
    <mergeCell ref="B52:D52"/>
    <mergeCell ref="B53:D53"/>
    <mergeCell ref="B54:D54"/>
    <mergeCell ref="B55:D55"/>
    <mergeCell ref="B56:D56"/>
    <mergeCell ref="B45:D45"/>
    <mergeCell ref="B46:D46"/>
    <mergeCell ref="B47:D47"/>
    <mergeCell ref="B48:D48"/>
    <mergeCell ref="B49:D49"/>
    <mergeCell ref="B50:D50"/>
    <mergeCell ref="B39:D39"/>
    <mergeCell ref="B40:D40"/>
    <mergeCell ref="B41:D41"/>
    <mergeCell ref="B42:D42"/>
    <mergeCell ref="B43:D43"/>
    <mergeCell ref="B44:D44"/>
    <mergeCell ref="B36:D36"/>
    <mergeCell ref="B37:D37"/>
    <mergeCell ref="B38:D38"/>
    <mergeCell ref="B27:D27"/>
    <mergeCell ref="B28:D28"/>
    <mergeCell ref="B29:D29"/>
    <mergeCell ref="B30:D30"/>
    <mergeCell ref="B31:D31"/>
    <mergeCell ref="B32:D32"/>
    <mergeCell ref="B24:D24"/>
    <mergeCell ref="B25:D25"/>
    <mergeCell ref="B26:D26"/>
    <mergeCell ref="B18:D18"/>
    <mergeCell ref="B19:D19"/>
    <mergeCell ref="B20:D20"/>
    <mergeCell ref="B33:D33"/>
    <mergeCell ref="B34:D34"/>
    <mergeCell ref="B35:D35"/>
    <mergeCell ref="B3:F3"/>
    <mergeCell ref="B4:D4"/>
    <mergeCell ref="B5:D5"/>
    <mergeCell ref="B6:D6"/>
    <mergeCell ref="B7:D7"/>
    <mergeCell ref="B8:D8"/>
    <mergeCell ref="B21:D21"/>
    <mergeCell ref="B22:D22"/>
    <mergeCell ref="B23:D23"/>
    <mergeCell ref="B15:D15"/>
    <mergeCell ref="B16:D16"/>
    <mergeCell ref="B17:D17"/>
    <mergeCell ref="B9:D9"/>
    <mergeCell ref="B10:D10"/>
    <mergeCell ref="B11:D11"/>
    <mergeCell ref="B12:D12"/>
    <mergeCell ref="B13:D13"/>
    <mergeCell ref="B14:D14"/>
  </mergeCells>
  <conditionalFormatting sqref="C176">
    <cfRule type="containsText" dxfId="5" priority="4" operator="containsText" text="CUADRA EL BALANCE">
      <formula>NOT(ISERROR(SEARCH("CUADRA EL BALANCE",C176)))</formula>
    </cfRule>
    <cfRule type="containsText" dxfId="4" priority="7" operator="containsText" text="REVISAR BALANCE">
      <formula>NOT(ISERROR(SEARCH("REVISAR BALANCE",C176)))</formula>
    </cfRule>
  </conditionalFormatting>
  <conditionalFormatting sqref="C179">
    <cfRule type="containsText" dxfId="3" priority="1" operator="containsText" text="REVISAR LOS BALANCES">
      <formula>NOT(ISERROR(SEARCH("REVISAR LOS BALANCES",C179)))</formula>
    </cfRule>
    <cfRule type="containsText" dxfId="2" priority="2" operator="containsText" text="REVISAR BALANCES">
      <formula>NOT(ISERROR(SEARCH("REVISAR BALANCES",C179)))</formula>
    </cfRule>
    <cfRule type="containsText" dxfId="1" priority="3" operator="containsText" text="CUADRA LA UTILIDAD">
      <formula>NOT(ISERROR(SEARCH("CUADRA LA UTILIDAD",C179)))</formula>
    </cfRule>
    <cfRule type="containsText" dxfId="0" priority="5" operator="containsText" text="REVISAR BALANCE">
      <formula>NOT(ISERROR(SEARCH("REVISAR BALANCE",C179)))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7" tint="0.59999389629810485"/>
  </sheetPr>
  <dimension ref="B1:G647"/>
  <sheetViews>
    <sheetView zoomScale="75" zoomScaleNormal="75" workbookViewId="0">
      <pane xSplit="1" ySplit="3" topLeftCell="B58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9.140625" defaultRowHeight="15.75" x14ac:dyDescent="0.25"/>
  <cols>
    <col min="1" max="1" width="50.28515625" style="11" customWidth="1"/>
    <col min="2" max="2" width="36" style="11" customWidth="1"/>
    <col min="3" max="3" width="17.85546875" style="11" customWidth="1"/>
    <col min="4" max="4" width="26.28515625" style="11" customWidth="1"/>
    <col min="5" max="5" width="22" style="11" customWidth="1"/>
    <col min="6" max="6" width="28.140625" style="17" customWidth="1"/>
    <col min="7" max="7" width="19" style="11" bestFit="1" customWidth="1"/>
    <col min="8" max="16384" width="9.140625" style="11"/>
  </cols>
  <sheetData>
    <row r="1" spans="2:7" ht="90.75" customHeight="1" x14ac:dyDescent="0.45">
      <c r="B1" s="245" t="str">
        <f>'DATOS EMPRESA'!G8</f>
        <v>EMPRESA XYZ</v>
      </c>
      <c r="C1" s="245"/>
      <c r="D1" s="245"/>
      <c r="E1" s="245"/>
      <c r="F1" s="245"/>
    </row>
    <row r="2" spans="2:7" ht="39" customHeight="1" thickBot="1" x14ac:dyDescent="0.45">
      <c r="B2" s="222" t="s">
        <v>275</v>
      </c>
      <c r="C2" s="222"/>
      <c r="D2" s="222"/>
      <c r="E2" s="222"/>
      <c r="F2" s="222"/>
    </row>
    <row r="3" spans="2:7" ht="21.75" customHeight="1" thickBot="1" x14ac:dyDescent="0.5">
      <c r="B3" s="223" t="s">
        <v>265</v>
      </c>
      <c r="C3" s="224"/>
      <c r="D3" s="225"/>
      <c r="E3" s="29" t="s">
        <v>264</v>
      </c>
      <c r="F3" s="30" t="s">
        <v>268</v>
      </c>
    </row>
    <row r="4" spans="2:7" ht="14.1" customHeight="1" x14ac:dyDescent="0.25">
      <c r="B4" s="226" t="str">
        <f>'PLAN DE CUENTAS '!B167:D167</f>
        <v>INGRESOS DE ACTIVIDADES ORDINARIAS</v>
      </c>
      <c r="C4" s="227"/>
      <c r="D4" s="228"/>
      <c r="E4" s="106">
        <f>'PLAN DE CUENTAS '!E167</f>
        <v>401</v>
      </c>
      <c r="F4" s="107">
        <f>F6+F19+F24+F31+F35+F5</f>
        <v>16</v>
      </c>
    </row>
    <row r="5" spans="2:7" ht="14.1" customHeight="1" x14ac:dyDescent="0.25">
      <c r="B5" s="216" t="str">
        <f>'PLAN DE CUENTAS '!B168:D168</f>
        <v>VENTA DE BIENES</v>
      </c>
      <c r="C5" s="217"/>
      <c r="D5" s="218"/>
      <c r="E5" s="19">
        <f>'PLAN DE CUENTAS '!E168</f>
        <v>40101</v>
      </c>
      <c r="F5" s="31">
        <f>'PLAN DE CUENTAS '!F168</f>
        <v>1</v>
      </c>
    </row>
    <row r="6" spans="2:7" ht="14.1" customHeight="1" x14ac:dyDescent="0.25">
      <c r="B6" s="216" t="str">
        <f>'PLAN DE CUENTAS '!B169:D169</f>
        <v>PRESTACION DE SERVICIOS</v>
      </c>
      <c r="C6" s="217"/>
      <c r="D6" s="218"/>
      <c r="E6" s="19">
        <f>'PLAN DE CUENTAS '!E169</f>
        <v>40102</v>
      </c>
      <c r="F6" s="31">
        <f>SUM(F7:F10)</f>
        <v>4</v>
      </c>
    </row>
    <row r="7" spans="2:7" ht="14.1" customHeight="1" x14ac:dyDescent="0.25">
      <c r="B7" s="216" t="str">
        <f>'PLAN DE CUENTAS '!B170:D170</f>
        <v>INGRESOS POR ASESORÍA</v>
      </c>
      <c r="C7" s="217"/>
      <c r="D7" s="218"/>
      <c r="E7" s="19">
        <f>'PLAN DE CUENTAS '!E170</f>
        <v>4010201</v>
      </c>
      <c r="F7" s="32">
        <f>'PLAN DE CUENTAS '!F170</f>
        <v>1</v>
      </c>
    </row>
    <row r="8" spans="2:7" ht="14.1" customHeight="1" x14ac:dyDescent="0.25">
      <c r="B8" s="216" t="str">
        <f>'PLAN DE CUENTAS '!B171:D171</f>
        <v>INGRESOS POR ESTRUCTURACIÓN DE OFERTA PÚBLICA DE VALORES</v>
      </c>
      <c r="C8" s="217"/>
      <c r="D8" s="218"/>
      <c r="E8" s="19">
        <f>'PLAN DE CUENTAS '!E171</f>
        <v>4010202</v>
      </c>
      <c r="F8" s="32">
        <f>'PLAN DE CUENTAS '!F171</f>
        <v>1</v>
      </c>
      <c r="G8"/>
    </row>
    <row r="9" spans="2:7" ht="14.1" customHeight="1" x14ac:dyDescent="0.25">
      <c r="B9" s="216" t="str">
        <f>'PLAN DE CUENTAS '!B172:D172</f>
        <v>INGRESOS POR ESTRUCTURACIÓN DE OFERTA PÚBLICA DE NEGOCIOS FIDUCIARIOS</v>
      </c>
      <c r="C9" s="217"/>
      <c r="D9" s="218"/>
      <c r="E9" s="19">
        <f>'PLAN DE CUENTAS '!E172</f>
        <v>4010203</v>
      </c>
      <c r="F9" s="32">
        <f>'PLAN DE CUENTAS '!F172</f>
        <v>1</v>
      </c>
    </row>
    <row r="10" spans="2:7" ht="14.1" customHeight="1" x14ac:dyDescent="0.25">
      <c r="B10" s="216" t="str">
        <f>'PLAN DE CUENTAS '!B173:D173</f>
        <v>OTROS</v>
      </c>
      <c r="C10" s="217"/>
      <c r="D10" s="218"/>
      <c r="E10" s="19">
        <f>'PLAN DE CUENTAS '!E173</f>
        <v>4010204</v>
      </c>
      <c r="F10" s="31">
        <f>'PLAN DE CUENTAS '!F173</f>
        <v>1</v>
      </c>
    </row>
    <row r="11" spans="2:7" ht="14.1" customHeight="1" x14ac:dyDescent="0.25">
      <c r="B11" s="216" t="str">
        <f>'PLAN DE CUENTAS '!B174:D174</f>
        <v>CONTRATOS DE CONSTRUCCION</v>
      </c>
      <c r="C11" s="217"/>
      <c r="D11" s="218"/>
      <c r="E11" s="19">
        <f>'PLAN DE CUENTAS '!E174</f>
        <v>40103</v>
      </c>
      <c r="F11" s="32">
        <f>'PLAN DE CUENTAS '!F174</f>
        <v>1</v>
      </c>
    </row>
    <row r="12" spans="2:7" ht="14.1" customHeight="1" x14ac:dyDescent="0.25">
      <c r="B12" s="216" t="str">
        <f>'PLAN DE CUENTAS '!B175:D175</f>
        <v>SUBVENCIONES DEL GOBIERNO</v>
      </c>
      <c r="C12" s="217"/>
      <c r="D12" s="218"/>
      <c r="E12" s="19">
        <f>'PLAN DE CUENTAS '!E175</f>
        <v>40104</v>
      </c>
      <c r="F12" s="32">
        <f>'PLAN DE CUENTAS '!F175</f>
        <v>1</v>
      </c>
    </row>
    <row r="13" spans="2:7" ht="14.1" customHeight="1" x14ac:dyDescent="0.25">
      <c r="B13" s="216" t="str">
        <f>'PLAN DE CUENTAS '!B176:D176</f>
        <v>REGALÍAS</v>
      </c>
      <c r="C13" s="217"/>
      <c r="D13" s="218"/>
      <c r="E13" s="19">
        <f>'PLAN DE CUENTAS '!E176</f>
        <v>40105</v>
      </c>
      <c r="F13" s="32">
        <f>'PLAN DE CUENTAS '!F176</f>
        <v>1</v>
      </c>
    </row>
    <row r="14" spans="2:7" ht="14.1" customHeight="1" x14ac:dyDescent="0.25">
      <c r="B14" s="216" t="str">
        <f>'PLAN DE CUENTAS '!B177:D177</f>
        <v>INTERESES</v>
      </c>
      <c r="C14" s="217"/>
      <c r="D14" s="218"/>
      <c r="E14" s="19">
        <f>'PLAN DE CUENTAS '!E177</f>
        <v>40106</v>
      </c>
      <c r="F14" s="32">
        <f>SUM(F15:F17)</f>
        <v>3</v>
      </c>
    </row>
    <row r="15" spans="2:7" ht="14.1" customHeight="1" x14ac:dyDescent="0.25">
      <c r="B15" s="216" t="str">
        <f>'PLAN DE CUENTAS '!B178:D178</f>
        <v>INTERESES GENERADOS POR VENTAS A CREDITO</v>
      </c>
      <c r="C15" s="217"/>
      <c r="D15" s="218"/>
      <c r="E15" s="19">
        <f>'PLAN DE CUENTAS '!E178</f>
        <v>4010601</v>
      </c>
      <c r="F15" s="32">
        <f>'PLAN DE CUENTAS '!F178</f>
        <v>1</v>
      </c>
    </row>
    <row r="16" spans="2:7" ht="14.1" customHeight="1" x14ac:dyDescent="0.25">
      <c r="B16" s="216" t="str">
        <f>'PLAN DE CUENTAS '!B179:D179</f>
        <v>INTERESES Y RENDIMIENTOS FINANCIEROS</v>
      </c>
      <c r="C16" s="217"/>
      <c r="D16" s="218"/>
      <c r="E16" s="19">
        <f>'PLAN DE CUENTAS '!E179</f>
        <v>4010602</v>
      </c>
      <c r="F16" s="32">
        <f>'PLAN DE CUENTAS '!F179</f>
        <v>1</v>
      </c>
    </row>
    <row r="17" spans="2:6" ht="14.1" customHeight="1" x14ac:dyDescent="0.25">
      <c r="B17" s="216" t="str">
        <f>'PLAN DE CUENTAS '!B180:D180</f>
        <v>OTROS INTERESES GENERADOS</v>
      </c>
      <c r="C17" s="217"/>
      <c r="D17" s="218"/>
      <c r="E17" s="19">
        <f>'PLAN DE CUENTAS '!E180</f>
        <v>4010603</v>
      </c>
      <c r="F17" s="32">
        <f>'PLAN DE CUENTAS '!F180</f>
        <v>1</v>
      </c>
    </row>
    <row r="18" spans="2:6" ht="14.1" customHeight="1" x14ac:dyDescent="0.25">
      <c r="B18" s="219" t="str">
        <f>'PLAN DE CUENTAS '!B181:D181</f>
        <v>DIVIDENDOS</v>
      </c>
      <c r="C18" s="220"/>
      <c r="D18" s="221"/>
      <c r="E18" s="21">
        <f>'PLAN DE CUENTAS '!E181</f>
        <v>40107</v>
      </c>
      <c r="F18" s="33">
        <f>'PLAN DE CUENTAS '!F181</f>
        <v>1</v>
      </c>
    </row>
    <row r="19" spans="2:6" ht="14.1" customHeight="1" x14ac:dyDescent="0.25">
      <c r="B19" s="173" t="str">
        <f>'PLAN DE CUENTAS '!B182:D182</f>
        <v>GANANCIA POR MEDICION A VALOR RAZONABLE  DE ACTIVOS BIOLOGICOS</v>
      </c>
      <c r="C19" s="174"/>
      <c r="D19" s="175"/>
      <c r="E19" s="22">
        <f>'PLAN DE CUENTAS '!E182</f>
        <v>40108</v>
      </c>
      <c r="F19" s="31">
        <f>'PLAN DE CUENTAS '!F182</f>
        <v>1</v>
      </c>
    </row>
    <row r="20" spans="2:6" ht="14.1" customHeight="1" x14ac:dyDescent="0.25">
      <c r="B20" s="173" t="str">
        <f>'PLAN DE CUENTAS '!B183:D183</f>
        <v>INGRESOS POR COMISIONES, PRESTACIÓN DE SERVICIOS, CUSTODIA, REGISTRO, COMPENSACIÓN Y LIQUIDACIÓN</v>
      </c>
      <c r="C20" s="174"/>
      <c r="D20" s="175"/>
      <c r="E20" s="22">
        <f>'PLAN DE CUENTAS '!E183</f>
        <v>40109</v>
      </c>
      <c r="F20" s="32">
        <f>SUM(F21:F23)</f>
        <v>3</v>
      </c>
    </row>
    <row r="21" spans="2:6" ht="14.1" customHeight="1" x14ac:dyDescent="0.25">
      <c r="B21" s="173" t="str">
        <f>'PLAN DE CUENTAS '!B184:D184</f>
        <v>COMISIONES GANADAS POR INTERMEDIACIÓN DE VALORES</v>
      </c>
      <c r="C21" s="174"/>
      <c r="D21" s="175"/>
      <c r="E21" s="22">
        <f>'PLAN DE CUENTAS '!E184</f>
        <v>4010901</v>
      </c>
      <c r="F21" s="32">
        <f>'PLAN DE CUENTAS '!F184</f>
        <v>1</v>
      </c>
    </row>
    <row r="22" spans="2:6" ht="14.1" customHeight="1" x14ac:dyDescent="0.25">
      <c r="B22" s="173" t="str">
        <f>'PLAN DE CUENTAS '!B185:D185</f>
        <v>POR PRESTACIÓN DE SERVICIOS DE ADMINISTRACIÓN Y MANEJO</v>
      </c>
      <c r="C22" s="174"/>
      <c r="D22" s="175"/>
      <c r="E22" s="22">
        <f>'PLAN DE CUENTAS '!E185</f>
        <v>4010902</v>
      </c>
      <c r="F22" s="32">
        <f>'PLAN DE CUENTAS '!F185</f>
        <v>1</v>
      </c>
    </row>
    <row r="23" spans="2:6" ht="14.1" customHeight="1" x14ac:dyDescent="0.25">
      <c r="B23" s="173" t="str">
        <f>'PLAN DE CUENTAS '!B186:D186</f>
        <v>CUSTODIA, REGISTRO, COMPENSACIÓN Y LIQUIDACIÓN</v>
      </c>
      <c r="C23" s="174"/>
      <c r="D23" s="175"/>
      <c r="E23" s="22">
        <f>'PLAN DE CUENTAS '!E186</f>
        <v>4010903</v>
      </c>
      <c r="F23" s="32">
        <f>'PLAN DE CUENTAS '!F186</f>
        <v>1</v>
      </c>
    </row>
    <row r="24" spans="2:6" ht="14.1" customHeight="1" x14ac:dyDescent="0.25">
      <c r="B24" s="173" t="str">
        <f>'PLAN DE CUENTAS '!B187:D187</f>
        <v>INGRESOS FINANCIEROS</v>
      </c>
      <c r="C24" s="174"/>
      <c r="D24" s="175"/>
      <c r="E24" s="22">
        <f>'PLAN DE CUENTAS '!E187</f>
        <v>40110</v>
      </c>
      <c r="F24" s="31">
        <f>SUM(F25:F30)</f>
        <v>6</v>
      </c>
    </row>
    <row r="25" spans="2:6" ht="14.1" customHeight="1" x14ac:dyDescent="0.25">
      <c r="B25" s="173" t="str">
        <f>'PLAN DE CUENTAS '!B188:D188</f>
        <v>DIVIDENDOS</v>
      </c>
      <c r="C25" s="174"/>
      <c r="D25" s="175"/>
      <c r="E25" s="22">
        <f>'PLAN DE CUENTAS '!E188</f>
        <v>4011001</v>
      </c>
      <c r="F25" s="31">
        <f>'PLAN DE CUENTAS '!F188</f>
        <v>1</v>
      </c>
    </row>
    <row r="26" spans="2:6" ht="14.1" customHeight="1" x14ac:dyDescent="0.25">
      <c r="B26" s="173" t="str">
        <f>'PLAN DE CUENTAS '!B189:D189</f>
        <v>INTERESES FINANCIEROS</v>
      </c>
      <c r="C26" s="174"/>
      <c r="D26" s="175"/>
      <c r="E26" s="22">
        <f>'PLAN DE CUENTAS '!E189</f>
        <v>4011002</v>
      </c>
      <c r="F26" s="31">
        <f>'PLAN DE CUENTAS '!F189</f>
        <v>1</v>
      </c>
    </row>
    <row r="27" spans="2:6" ht="14.1" customHeight="1" x14ac:dyDescent="0.25">
      <c r="B27" s="173" t="str">
        <f>'PLAN DE CUENTAS '!B190:D190</f>
        <v>GANANCIA EN INVERSIONES EN ASOCIADAS / SUBSIDIARIAS Y OTRAS</v>
      </c>
      <c r="C27" s="174"/>
      <c r="D27" s="175"/>
      <c r="E27" s="22">
        <f>'PLAN DE CUENTAS '!E190</f>
        <v>4011003</v>
      </c>
      <c r="F27" s="32">
        <f>'PLAN DE CUENTAS '!F190</f>
        <v>1</v>
      </c>
    </row>
    <row r="28" spans="2:6" ht="14.1" customHeight="1" x14ac:dyDescent="0.25">
      <c r="B28" s="173" t="str">
        <f>'PLAN DE CUENTAS '!B191:D191</f>
        <v>VALUACION DE INSTRUMENTOS FINANCIEROS A VALOR RAZONABLE CON CAMBIO EN RESULTADOS</v>
      </c>
      <c r="C28" s="174"/>
      <c r="D28" s="175"/>
      <c r="E28" s="22">
        <f>'PLAN DE CUENTAS '!E191</f>
        <v>4011004</v>
      </c>
      <c r="F28" s="32">
        <f>'PLAN DE CUENTAS '!F191</f>
        <v>1</v>
      </c>
    </row>
    <row r="29" spans="2:6" ht="14.1" customHeight="1" x14ac:dyDescent="0.25">
      <c r="B29" s="173" t="str">
        <f>'PLAN DE CUENTAS '!B192:D192</f>
        <v>GANANCIA EN VENTA DE TITULOS VALORES</v>
      </c>
      <c r="C29" s="174"/>
      <c r="D29" s="175"/>
      <c r="E29" s="22">
        <f>'PLAN DE CUENTAS '!E192</f>
        <v>4011005</v>
      </c>
      <c r="F29" s="32">
        <f>'PLAN DE CUENTAS '!F192</f>
        <v>1</v>
      </c>
    </row>
    <row r="30" spans="2:6" ht="14.1" customHeight="1" x14ac:dyDescent="0.25">
      <c r="B30" s="173" t="str">
        <f>'PLAN DE CUENTAS '!B193:D193</f>
        <v>OTROS INGRESOS FINANCIEROS</v>
      </c>
      <c r="C30" s="174"/>
      <c r="D30" s="175"/>
      <c r="E30" s="22">
        <f>'PLAN DE CUENTAS '!E193</f>
        <v>4011006</v>
      </c>
      <c r="F30" s="32">
        <f>'PLAN DE CUENTAS '!F193</f>
        <v>1</v>
      </c>
    </row>
    <row r="31" spans="2:6" ht="14.1" customHeight="1" x14ac:dyDescent="0.25">
      <c r="B31" s="173" t="str">
        <f>'PLAN DE CUENTAS '!B194:D194</f>
        <v>OTROS INGRESOS</v>
      </c>
      <c r="C31" s="174"/>
      <c r="D31" s="175"/>
      <c r="E31" s="22">
        <f>'PLAN DE CUENTAS '!E194</f>
        <v>40111</v>
      </c>
      <c r="F31" s="31">
        <f>SUM(F32:F34)</f>
        <v>3</v>
      </c>
    </row>
    <row r="32" spans="2:6" ht="14.1" customHeight="1" x14ac:dyDescent="0.25">
      <c r="B32" s="173" t="str">
        <f>'PLAN DE CUENTAS '!B195:D195</f>
        <v>GANANCIA EN VENTA DE PROPIEDAD, PLANTA Y EQUIPO</v>
      </c>
      <c r="C32" s="174"/>
      <c r="D32" s="175"/>
      <c r="E32" s="22">
        <f>'PLAN DE CUENTAS '!E195</f>
        <v>4011101</v>
      </c>
      <c r="F32" s="32">
        <f>'PLAN DE CUENTAS '!F195</f>
        <v>1</v>
      </c>
    </row>
    <row r="33" spans="2:6" ht="14.1" customHeight="1" x14ac:dyDescent="0.25">
      <c r="B33" s="173" t="str">
        <f>'PLAN DE CUENTAS '!B196:D196</f>
        <v>GANANCIA EN VENTA DE ACTIVOS BIOLOGICOS</v>
      </c>
      <c r="C33" s="174"/>
      <c r="D33" s="175"/>
      <c r="E33" s="22">
        <f>'PLAN DE CUENTAS '!E196</f>
        <v>4011102</v>
      </c>
      <c r="F33" s="32">
        <f>'PLAN DE CUENTAS '!F196</f>
        <v>1</v>
      </c>
    </row>
    <row r="34" spans="2:6" ht="14.1" customHeight="1" x14ac:dyDescent="0.25">
      <c r="B34" s="173" t="str">
        <f>'PLAN DE CUENTAS '!B197:D197</f>
        <v>OTROS</v>
      </c>
      <c r="C34" s="174"/>
      <c r="D34" s="175"/>
      <c r="E34" s="22">
        <f>'PLAN DE CUENTAS '!E197</f>
        <v>4011103</v>
      </c>
      <c r="F34" s="31">
        <f>'PLAN DE CUENTAS '!F197</f>
        <v>1</v>
      </c>
    </row>
    <row r="35" spans="2:6" ht="14.1" customHeight="1" x14ac:dyDescent="0.25">
      <c r="B35" s="173" t="str">
        <f>'PLAN DE CUENTAS '!B198:D198</f>
        <v>(-) DESCUENTO EN VENTAS</v>
      </c>
      <c r="C35" s="174"/>
      <c r="D35" s="175"/>
      <c r="E35" s="22">
        <f>'PLAN DE CUENTAS '!E198</f>
        <v>40112</v>
      </c>
      <c r="F35" s="31">
        <f>'PLAN DE CUENTAS '!F198</f>
        <v>1</v>
      </c>
    </row>
    <row r="36" spans="2:6" ht="14.1" customHeight="1" x14ac:dyDescent="0.25">
      <c r="B36" s="173" t="str">
        <f>'PLAN DE CUENTAS '!B199:D199</f>
        <v>(-) DEVOLUCIONES EN VENTAS</v>
      </c>
      <c r="C36" s="174"/>
      <c r="D36" s="175"/>
      <c r="E36" s="22">
        <f>'PLAN DE CUENTAS '!E199</f>
        <v>40113</v>
      </c>
      <c r="F36" s="32">
        <f>'PLAN DE CUENTAS '!F199</f>
        <v>1</v>
      </c>
    </row>
    <row r="37" spans="2:6" ht="14.1" customHeight="1" x14ac:dyDescent="0.25">
      <c r="B37" s="173" t="str">
        <f>'PLAN DE CUENTAS '!B200:D200</f>
        <v>(-) BONIFICACIÓN EN PRODUCTO</v>
      </c>
      <c r="C37" s="174"/>
      <c r="D37" s="175"/>
      <c r="E37" s="22">
        <f>'PLAN DE CUENTAS '!E200</f>
        <v>40114</v>
      </c>
      <c r="F37" s="32">
        <f>'PLAN DE CUENTAS '!F200</f>
        <v>1</v>
      </c>
    </row>
    <row r="38" spans="2:6" ht="14.1" customHeight="1" x14ac:dyDescent="0.25">
      <c r="B38" s="173" t="str">
        <f>'PLAN DE CUENTAS '!B201:D201</f>
        <v>(-) OTRAS REBAJAS COMERCIALES</v>
      </c>
      <c r="C38" s="174"/>
      <c r="D38" s="175"/>
      <c r="E38" s="22">
        <f>'PLAN DE CUENTAS '!E201</f>
        <v>40115</v>
      </c>
      <c r="F38" s="32">
        <f>'PLAN DE CUENTAS '!F201</f>
        <v>1</v>
      </c>
    </row>
    <row r="39" spans="2:6" ht="14.1" customHeight="1" x14ac:dyDescent="0.25">
      <c r="B39" s="173" t="str">
        <f>'PLAN DE CUENTAS '!B202:D202</f>
        <v>UTILIDAD EN CAMBIO</v>
      </c>
      <c r="C39" s="174"/>
      <c r="D39" s="175"/>
      <c r="E39" s="22">
        <f>'PLAN DE CUENTAS '!E202</f>
        <v>40116</v>
      </c>
      <c r="F39" s="32">
        <f>'PLAN DE CUENTAS '!F202</f>
        <v>1</v>
      </c>
    </row>
    <row r="40" spans="2:6" ht="14.1" customHeight="1" x14ac:dyDescent="0.25">
      <c r="B40" s="173" t="str">
        <f>'PLAN DE CUENTAS '!B203:D203</f>
        <v>GANANCIA BRUTA</v>
      </c>
      <c r="C40" s="174"/>
      <c r="D40" s="175"/>
      <c r="E40" s="22">
        <f>'PLAN DE CUENTAS '!E203</f>
        <v>402</v>
      </c>
      <c r="F40" s="31">
        <f>'PLAN DE CUENTAS '!F203</f>
        <v>1</v>
      </c>
    </row>
    <row r="41" spans="2:6" ht="14.1" customHeight="1" x14ac:dyDescent="0.25">
      <c r="B41" s="173" t="str">
        <f>'PLAN DE CUENTAS '!B204:D204</f>
        <v>OTROS INGRESOS</v>
      </c>
      <c r="C41" s="174"/>
      <c r="D41" s="175"/>
      <c r="E41" s="22">
        <f>'PLAN DE CUENTAS '!E204</f>
        <v>403</v>
      </c>
      <c r="F41" s="32">
        <f>'PLAN DE CUENTAS '!F204</f>
        <v>1</v>
      </c>
    </row>
    <row r="42" spans="2:6" ht="14.1" customHeight="1" x14ac:dyDescent="0.25">
      <c r="B42" s="229" t="s">
        <v>273</v>
      </c>
      <c r="C42" s="230"/>
      <c r="D42" s="231"/>
      <c r="E42" s="105"/>
      <c r="F42" s="102">
        <f>F4</f>
        <v>16</v>
      </c>
    </row>
    <row r="43" spans="2:6" ht="14.1" customHeight="1" x14ac:dyDescent="0.25">
      <c r="B43" s="232" t="str">
        <f>'PLAN DE CUENTAS '!B205:D205</f>
        <v>COSTO DE VENTAS Y PRODUCCIÓN</v>
      </c>
      <c r="C43" s="233"/>
      <c r="D43" s="234"/>
      <c r="E43" s="105">
        <f>'PLAN DE CUENTAS '!E205</f>
        <v>501</v>
      </c>
      <c r="F43" s="104">
        <f>F44+F57+F60+F63+F72</f>
        <v>25</v>
      </c>
    </row>
    <row r="44" spans="2:6" ht="14.1" customHeight="1" x14ac:dyDescent="0.25">
      <c r="B44" s="173" t="str">
        <f>'PLAN DE CUENTAS '!B206:D206</f>
        <v>MATERIALES UTILIZADOS O PRODUCTOS VENDIDOS</v>
      </c>
      <c r="C44" s="174"/>
      <c r="D44" s="175"/>
      <c r="E44" s="22">
        <f>'PLAN DE CUENTAS '!E206</f>
        <v>50101</v>
      </c>
      <c r="F44" s="31">
        <f>SUM(F45:F56)</f>
        <v>12</v>
      </c>
    </row>
    <row r="45" spans="2:6" ht="14.1" customHeight="1" x14ac:dyDescent="0.25">
      <c r="B45" s="173" t="str">
        <f>'PLAN DE CUENTAS '!B207:D207</f>
        <v>(+) INVENTARIO INICIAL DE BIENES NO PRODUCIDOS POR LA COMPAÑIA</v>
      </c>
      <c r="C45" s="174"/>
      <c r="D45" s="175"/>
      <c r="E45" s="22">
        <f>'PLAN DE CUENTAS '!E207</f>
        <v>5010101</v>
      </c>
      <c r="F45" s="20">
        <f>'PLAN DE CUENTAS '!F207</f>
        <v>1</v>
      </c>
    </row>
    <row r="46" spans="2:6" ht="14.1" customHeight="1" x14ac:dyDescent="0.25">
      <c r="B46" s="173" t="str">
        <f>'PLAN DE CUENTAS '!B208:D208</f>
        <v>(+) COMPRAS NETAS LOCALES DE BIENES NO PRODUCIDOS POR LA COMPAÑIA</v>
      </c>
      <c r="C46" s="174"/>
      <c r="D46" s="175"/>
      <c r="E46" s="22">
        <f>'PLAN DE CUENTAS '!E208</f>
        <v>5010102</v>
      </c>
      <c r="F46" s="32">
        <f>'PLAN DE CUENTAS '!F208</f>
        <v>1</v>
      </c>
    </row>
    <row r="47" spans="2:6" ht="14.1" customHeight="1" x14ac:dyDescent="0.25">
      <c r="B47" s="173" t="str">
        <f>'PLAN DE CUENTAS '!B209:D209</f>
        <v>(+) IMPORTACIONES DE BIENES NO PRODUCIDOS POR LA COMPAÑIA</v>
      </c>
      <c r="C47" s="174"/>
      <c r="D47" s="175"/>
      <c r="E47" s="22">
        <f>'PLAN DE CUENTAS '!E209</f>
        <v>5010103</v>
      </c>
      <c r="F47" s="32">
        <f>'PLAN DE CUENTAS '!F209</f>
        <v>1</v>
      </c>
    </row>
    <row r="48" spans="2:6" ht="14.1" customHeight="1" x14ac:dyDescent="0.25">
      <c r="B48" s="173" t="str">
        <f>'PLAN DE CUENTAS '!B210:D210</f>
        <v>(-) INVENTARIO FINAL DE BIENES NO PRODUCIDOS POR LA COMPAÑIA</v>
      </c>
      <c r="C48" s="174"/>
      <c r="D48" s="175"/>
      <c r="E48" s="22">
        <f>'PLAN DE CUENTAS '!E210</f>
        <v>5010104</v>
      </c>
      <c r="F48" s="32">
        <f>'PLAN DE CUENTAS '!F210</f>
        <v>1</v>
      </c>
    </row>
    <row r="49" spans="2:6" ht="14.1" customHeight="1" x14ac:dyDescent="0.25">
      <c r="B49" s="173" t="str">
        <f>'PLAN DE CUENTAS '!B211:D211</f>
        <v>(+) INVENTARIO INICIAL DE MATERIA PRIMA</v>
      </c>
      <c r="C49" s="174"/>
      <c r="D49" s="175"/>
      <c r="E49" s="22">
        <f>'PLAN DE CUENTAS '!E211</f>
        <v>5010105</v>
      </c>
      <c r="F49" s="20">
        <f>'PLAN DE CUENTAS '!F211</f>
        <v>1</v>
      </c>
    </row>
    <row r="50" spans="2:6" ht="14.1" customHeight="1" x14ac:dyDescent="0.25">
      <c r="B50" s="173" t="str">
        <f>'PLAN DE CUENTAS '!B212:D212</f>
        <v>(+) COMPRAS NETAS LOCALES DE MATERIA PRIMA</v>
      </c>
      <c r="C50" s="174"/>
      <c r="D50" s="175"/>
      <c r="E50" s="22">
        <f>'PLAN DE CUENTAS '!E212</f>
        <v>5010106</v>
      </c>
      <c r="F50" s="32">
        <f>'PLAN DE CUENTAS '!F212</f>
        <v>1</v>
      </c>
    </row>
    <row r="51" spans="2:6" ht="14.1" customHeight="1" x14ac:dyDescent="0.25">
      <c r="B51" s="173" t="str">
        <f>'PLAN DE CUENTAS '!B213:D213</f>
        <v>(+) IMPORTACIONES DE MATERIA PRIMA</v>
      </c>
      <c r="C51" s="174"/>
      <c r="D51" s="175"/>
      <c r="E51" s="22">
        <f>'PLAN DE CUENTAS '!E213</f>
        <v>5010107</v>
      </c>
      <c r="F51" s="32">
        <f>'PLAN DE CUENTAS '!F213</f>
        <v>1</v>
      </c>
    </row>
    <row r="52" spans="2:6" ht="14.1" customHeight="1" x14ac:dyDescent="0.25">
      <c r="B52" s="173" t="str">
        <f>'PLAN DE CUENTAS '!B214:D214</f>
        <v>(-) INVENTARIO FINAL DE MATERIA PRIMA</v>
      </c>
      <c r="C52" s="174"/>
      <c r="D52" s="175"/>
      <c r="E52" s="22">
        <f>'PLAN DE CUENTAS '!E214</f>
        <v>5010108</v>
      </c>
      <c r="F52" s="32">
        <f>'PLAN DE CUENTAS '!F214</f>
        <v>1</v>
      </c>
    </row>
    <row r="53" spans="2:6" ht="13.5" customHeight="1" x14ac:dyDescent="0.25">
      <c r="B53" s="173" t="str">
        <f>'PLAN DE CUENTAS '!B215:D215</f>
        <v>(+) INVENTARIO INICIAL DE PRODUCTOS EN PROCESO</v>
      </c>
      <c r="C53" s="174"/>
      <c r="D53" s="175"/>
      <c r="E53" s="22">
        <f>'PLAN DE CUENTAS '!E215</f>
        <v>5010109</v>
      </c>
      <c r="F53" s="20">
        <f>'PLAN DE CUENTAS '!F215</f>
        <v>1</v>
      </c>
    </row>
    <row r="54" spans="2:6" ht="14.1" customHeight="1" x14ac:dyDescent="0.25">
      <c r="B54" s="173" t="str">
        <f>'PLAN DE CUENTAS '!B216:D216</f>
        <v>(-) INVENTARIO FINAL DE PRODUCTOS EN PROCESO</v>
      </c>
      <c r="C54" s="174"/>
      <c r="D54" s="175"/>
      <c r="E54" s="22">
        <f>'PLAN DE CUENTAS '!E216</f>
        <v>5010110</v>
      </c>
      <c r="F54" s="32">
        <f>'PLAN DE CUENTAS '!F216</f>
        <v>1</v>
      </c>
    </row>
    <row r="55" spans="2:6" ht="14.1" customHeight="1" x14ac:dyDescent="0.25">
      <c r="B55" s="173" t="str">
        <f>'PLAN DE CUENTAS '!B217:D217</f>
        <v>(+) INVENTARIO INICIAL PRODUCTOS TERMINADOS</v>
      </c>
      <c r="C55" s="174"/>
      <c r="D55" s="175"/>
      <c r="E55" s="22">
        <f>'PLAN DE CUENTAS '!E217</f>
        <v>5010111</v>
      </c>
      <c r="F55" s="32">
        <f>'PLAN DE CUENTAS '!F217</f>
        <v>1</v>
      </c>
    </row>
    <row r="56" spans="2:6" ht="14.1" customHeight="1" x14ac:dyDescent="0.25">
      <c r="B56" s="173" t="str">
        <f>'PLAN DE CUENTAS '!B218:D218</f>
        <v>(-) INVENTARIO FINAL DE PRODUCTOS TERMINADOS</v>
      </c>
      <c r="C56" s="174"/>
      <c r="D56" s="175"/>
      <c r="E56" s="22">
        <f>'PLAN DE CUENTAS '!E218</f>
        <v>5010112</v>
      </c>
      <c r="F56" s="32">
        <f>'PLAN DE CUENTAS '!F218</f>
        <v>1</v>
      </c>
    </row>
    <row r="57" spans="2:6" ht="14.1" customHeight="1" x14ac:dyDescent="0.25">
      <c r="B57" s="173" t="str">
        <f>'PLAN DE CUENTAS '!B219:D219</f>
        <v>(+) MANO DE OBRA DIRECTA</v>
      </c>
      <c r="C57" s="174"/>
      <c r="D57" s="175"/>
      <c r="E57" s="22">
        <f>'PLAN DE CUENTAS '!E219</f>
        <v>50102</v>
      </c>
      <c r="F57" s="31">
        <f>SUM(F58:F59)</f>
        <v>2</v>
      </c>
    </row>
    <row r="58" spans="2:6" ht="14.1" customHeight="1" x14ac:dyDescent="0.25">
      <c r="B58" s="173" t="str">
        <f>'PLAN DE CUENTAS '!B220:D220</f>
        <v>SUELDOS Y BENEFICIOS SOCIALES</v>
      </c>
      <c r="C58" s="174"/>
      <c r="D58" s="175"/>
      <c r="E58" s="22">
        <f>'PLAN DE CUENTAS '!E220</f>
        <v>5010201</v>
      </c>
      <c r="F58" s="31">
        <f>'PLAN DE CUENTAS '!F220</f>
        <v>1</v>
      </c>
    </row>
    <row r="59" spans="2:6" ht="14.1" customHeight="1" x14ac:dyDescent="0.25">
      <c r="B59" s="173" t="str">
        <f>'PLAN DE CUENTAS '!B221:D221</f>
        <v>GASTOS PLANES DE BENEFICIOS A EMPLEADOS</v>
      </c>
      <c r="C59" s="174"/>
      <c r="D59" s="175"/>
      <c r="E59" s="22">
        <f>'PLAN DE CUENTAS '!E221</f>
        <v>5010202</v>
      </c>
      <c r="F59" s="31">
        <f>'PLAN DE CUENTAS '!F221</f>
        <v>1</v>
      </c>
    </row>
    <row r="60" spans="2:6" ht="14.1" customHeight="1" x14ac:dyDescent="0.25">
      <c r="B60" s="173" t="str">
        <f>'PLAN DE CUENTAS '!B222:D222</f>
        <v>(+) MANO DE OBRA INDIRECTA</v>
      </c>
      <c r="C60" s="174"/>
      <c r="D60" s="175"/>
      <c r="E60" s="22">
        <f>'PLAN DE CUENTAS '!E222</f>
        <v>50103</v>
      </c>
      <c r="F60" s="31">
        <f>SUM(F61:F62)</f>
        <v>2</v>
      </c>
    </row>
    <row r="61" spans="2:6" ht="14.1" customHeight="1" x14ac:dyDescent="0.25">
      <c r="B61" s="173" t="str">
        <f>'PLAN DE CUENTAS '!B223:D223</f>
        <v>SUELDOS Y BENEFICIOS SOCIALES</v>
      </c>
      <c r="C61" s="174"/>
      <c r="D61" s="175"/>
      <c r="E61" s="22">
        <f>'PLAN DE CUENTAS '!E223</f>
        <v>5010301</v>
      </c>
      <c r="F61" s="31">
        <f>'PLAN DE CUENTAS '!F223</f>
        <v>1</v>
      </c>
    </row>
    <row r="62" spans="2:6" ht="14.1" customHeight="1" x14ac:dyDescent="0.25">
      <c r="B62" s="173" t="str">
        <f>'PLAN DE CUENTAS '!B224:D224</f>
        <v>GASTO PLANES DE BENEFICIOS A EMPLEADOS</v>
      </c>
      <c r="C62" s="174"/>
      <c r="D62" s="175"/>
      <c r="E62" s="22">
        <f>'PLAN DE CUENTAS '!E224</f>
        <v>5010302</v>
      </c>
      <c r="F62" s="31">
        <f>'PLAN DE CUENTAS '!F224</f>
        <v>1</v>
      </c>
    </row>
    <row r="63" spans="2:6" ht="14.1" customHeight="1" x14ac:dyDescent="0.25">
      <c r="B63" s="173" t="str">
        <f>'PLAN DE CUENTAS '!B225:D225</f>
        <v>(+) OTROS COSTOS INDIRECTOS DE FABRICACION</v>
      </c>
      <c r="C63" s="174"/>
      <c r="D63" s="175"/>
      <c r="E63" s="22">
        <f>'PLAN DE CUENTAS '!E225</f>
        <v>50104</v>
      </c>
      <c r="F63" s="31">
        <f>SUM(F64:F71)</f>
        <v>8</v>
      </c>
    </row>
    <row r="64" spans="2:6" ht="14.1" customHeight="1" x14ac:dyDescent="0.25">
      <c r="B64" s="173" t="str">
        <f>'PLAN DE CUENTAS '!B226:D226</f>
        <v>DEPRECIACIÓN PROPIEDADES, PLANTA Y EQUIPO</v>
      </c>
      <c r="C64" s="174"/>
      <c r="D64" s="175"/>
      <c r="E64" s="22">
        <f>'PLAN DE CUENTAS '!E226</f>
        <v>5010401</v>
      </c>
      <c r="F64" s="31">
        <f>'PLAN DE CUENTAS '!F226</f>
        <v>1</v>
      </c>
    </row>
    <row r="65" spans="2:6" ht="14.1" customHeight="1" x14ac:dyDescent="0.25">
      <c r="B65" s="173" t="str">
        <f>'PLAN DE CUENTAS '!B227:D227</f>
        <v>DETERIORO O PERDIDAS DE ACTIVOS BIOLOGICOS</v>
      </c>
      <c r="C65" s="174"/>
      <c r="D65" s="175"/>
      <c r="E65" s="22">
        <f>'PLAN DE CUENTAS '!E227</f>
        <v>5010402</v>
      </c>
      <c r="F65" s="32">
        <f>'PLAN DE CUENTAS '!F227</f>
        <v>1</v>
      </c>
    </row>
    <row r="66" spans="2:6" ht="14.1" customHeight="1" x14ac:dyDescent="0.25">
      <c r="B66" s="173" t="str">
        <f>'PLAN DE CUENTAS '!B228:D228</f>
        <v>DETERIORO DE PROPIEDAD, PLANTA Y EQUIPO</v>
      </c>
      <c r="C66" s="174"/>
      <c r="D66" s="175"/>
      <c r="E66" s="22">
        <f>'PLAN DE CUENTAS '!E228</f>
        <v>5010403</v>
      </c>
      <c r="F66" s="31">
        <f>'PLAN DE CUENTAS '!F228</f>
        <v>1</v>
      </c>
    </row>
    <row r="67" spans="2:6" ht="14.1" customHeight="1" x14ac:dyDescent="0.25">
      <c r="B67" s="173" t="str">
        <f>'PLAN DE CUENTAS '!B229:D229</f>
        <v>EFECTO VALOR NETO DE REALIZACION DE INVENTARIOS</v>
      </c>
      <c r="C67" s="174"/>
      <c r="D67" s="175"/>
      <c r="E67" s="22">
        <f>'PLAN DE CUENTAS '!E229</f>
        <v>5010404</v>
      </c>
      <c r="F67" s="32">
        <f>'PLAN DE CUENTAS '!F229</f>
        <v>1</v>
      </c>
    </row>
    <row r="68" spans="2:6" ht="14.1" customHeight="1" x14ac:dyDescent="0.25">
      <c r="B68" s="173" t="str">
        <f>'PLAN DE CUENTAS '!B230:D230</f>
        <v>GASTO POR GARANTIAS EN VENTA DE PRODUCTOS O SERVICIOS</v>
      </c>
      <c r="C68" s="174"/>
      <c r="D68" s="175"/>
      <c r="E68" s="22">
        <f>'PLAN DE CUENTAS '!E230</f>
        <v>5010405</v>
      </c>
      <c r="F68" s="31">
        <f>'PLAN DE CUENTAS '!F230</f>
        <v>1</v>
      </c>
    </row>
    <row r="69" spans="2:6" ht="14.1" customHeight="1" x14ac:dyDescent="0.25">
      <c r="B69" s="173" t="str">
        <f>'PLAN DE CUENTAS '!B231:D231</f>
        <v>MANTENIMIENTO Y REPARACIONES</v>
      </c>
      <c r="C69" s="174"/>
      <c r="D69" s="175"/>
      <c r="E69" s="22">
        <f>'PLAN DE CUENTAS '!E231</f>
        <v>5010406</v>
      </c>
      <c r="F69" s="32">
        <f>'PLAN DE CUENTAS '!F231</f>
        <v>1</v>
      </c>
    </row>
    <row r="70" spans="2:6" ht="14.1" customHeight="1" x14ac:dyDescent="0.25">
      <c r="B70" s="173" t="str">
        <f>'PLAN DE CUENTAS '!B232:D232</f>
        <v>SUMINISTROS MATERIALES Y REPUESTOS</v>
      </c>
      <c r="C70" s="174"/>
      <c r="D70" s="175"/>
      <c r="E70" s="22">
        <f>'PLAN DE CUENTAS '!E232</f>
        <v>5010407</v>
      </c>
      <c r="F70" s="31">
        <f>'PLAN DE CUENTAS '!F232</f>
        <v>1</v>
      </c>
    </row>
    <row r="71" spans="2:6" ht="14.1" customHeight="1" x14ac:dyDescent="0.25">
      <c r="B71" s="173" t="str">
        <f>'PLAN DE CUENTAS '!B233:D233</f>
        <v>OTROS COSTOS DE PRODUCCIÓN</v>
      </c>
      <c r="C71" s="174"/>
      <c r="D71" s="175"/>
      <c r="E71" s="22">
        <f>'PLAN DE CUENTAS '!E233</f>
        <v>5010408</v>
      </c>
      <c r="F71" s="32">
        <f>'PLAN DE CUENTAS '!F233</f>
        <v>1</v>
      </c>
    </row>
    <row r="72" spans="2:6" ht="14.1" customHeight="1" x14ac:dyDescent="0.25">
      <c r="B72" s="173" t="str">
        <f>'PLAN DE CUENTAS '!B234:D234</f>
        <v>COSTOS DE CONTRATOS DE CONSTRUCCIONES</v>
      </c>
      <c r="C72" s="174"/>
      <c r="D72" s="175"/>
      <c r="E72" s="22">
        <f>'PLAN DE CUENTAS '!E234</f>
        <v>50105</v>
      </c>
      <c r="F72" s="32">
        <f>F73</f>
        <v>1</v>
      </c>
    </row>
    <row r="73" spans="2:6" ht="14.1" customHeight="1" x14ac:dyDescent="0.25">
      <c r="B73" s="173" t="str">
        <f>'PLAN DE CUENTAS '!B235:D235</f>
        <v>COSTOS DE ACUERDO A PORCENTAJES O GRADOS DE TERMINACIÓN</v>
      </c>
      <c r="C73" s="174"/>
      <c r="D73" s="175"/>
      <c r="E73" s="22">
        <f>'PLAN DE CUENTAS '!E235</f>
        <v>5010501</v>
      </c>
      <c r="F73" s="32">
        <f>'PLAN DE CUENTAS '!F235</f>
        <v>1</v>
      </c>
    </row>
    <row r="74" spans="2:6" ht="14.1" customHeight="1" x14ac:dyDescent="0.25">
      <c r="B74" s="232" t="str">
        <f>'PLAN DE CUENTAS '!B236:D236</f>
        <v>GASTOS</v>
      </c>
      <c r="C74" s="233"/>
      <c r="D74" s="234"/>
      <c r="E74" s="105">
        <f>'PLAN DE CUENTAS '!E236</f>
        <v>502</v>
      </c>
      <c r="F74" s="104">
        <f>F75+F108+F142+F143</f>
        <v>64</v>
      </c>
    </row>
    <row r="75" spans="2:6" ht="14.1" customHeight="1" x14ac:dyDescent="0.25">
      <c r="B75" s="176" t="str">
        <f>'PLAN DE CUENTAS '!B237:D237</f>
        <v>GASTOS DE VENTA</v>
      </c>
      <c r="C75" s="177"/>
      <c r="D75" s="178"/>
      <c r="E75" s="22">
        <f>'PLAN DE CUENTAS '!E237</f>
        <v>50201</v>
      </c>
      <c r="F75" s="31">
        <f>SUM(F76:F95)+F98+F101+F102+F103+F104+F105+F106+F107</f>
        <v>30</v>
      </c>
    </row>
    <row r="76" spans="2:6" ht="14.1" customHeight="1" x14ac:dyDescent="0.25">
      <c r="B76" s="173" t="str">
        <f>'PLAN DE CUENTAS '!B238:D238</f>
        <v>SUELDOS, SALARIOS Y DEMÁS REMUNERACIONES</v>
      </c>
      <c r="C76" s="174"/>
      <c r="D76" s="175"/>
      <c r="E76" s="22">
        <f>'PLAN DE CUENTAS '!E238</f>
        <v>5020101</v>
      </c>
      <c r="F76" s="31">
        <f>'PLAN DE CUENTAS '!F238</f>
        <v>1</v>
      </c>
    </row>
    <row r="77" spans="2:6" ht="14.1" customHeight="1" x14ac:dyDescent="0.25">
      <c r="B77" s="173" t="str">
        <f>'PLAN DE CUENTAS '!B239:D239</f>
        <v>APORTES A LA SEGURIDAD SOCIAL (INCLUIDO FONDO DE RESERVA)</v>
      </c>
      <c r="C77" s="174"/>
      <c r="D77" s="175"/>
      <c r="E77" s="22">
        <f>'PLAN DE CUENTAS '!E239</f>
        <v>5020102</v>
      </c>
      <c r="F77" s="31">
        <f>'PLAN DE CUENTAS '!F239</f>
        <v>1</v>
      </c>
    </row>
    <row r="78" spans="2:6" ht="14.1" customHeight="1" x14ac:dyDescent="0.25">
      <c r="B78" s="173" t="str">
        <f>'PLAN DE CUENTAS '!B240:D240</f>
        <v>BENEFICIOS SOCIALES E INDEMNIZACIONES</v>
      </c>
      <c r="C78" s="174"/>
      <c r="D78" s="175"/>
      <c r="E78" s="22">
        <f>'PLAN DE CUENTAS '!E240</f>
        <v>5020103</v>
      </c>
      <c r="F78" s="31">
        <f>'PLAN DE CUENTAS '!F240</f>
        <v>1</v>
      </c>
    </row>
    <row r="79" spans="2:6" ht="14.1" customHeight="1" x14ac:dyDescent="0.25">
      <c r="B79" s="173" t="str">
        <f>'PLAN DE CUENTAS '!B241:D241</f>
        <v>GASTO PLANES DE BENEFICIOS A EMPLEADOS</v>
      </c>
      <c r="C79" s="174"/>
      <c r="D79" s="175"/>
      <c r="E79" s="22">
        <f>'PLAN DE CUENTAS '!E241</f>
        <v>5020104</v>
      </c>
      <c r="F79" s="31">
        <f>'PLAN DE CUENTAS '!F241</f>
        <v>1</v>
      </c>
    </row>
    <row r="80" spans="2:6" ht="14.1" customHeight="1" x14ac:dyDescent="0.25">
      <c r="B80" s="173" t="str">
        <f>'PLAN DE CUENTAS '!B242:D242</f>
        <v>HONORARIOS, COMISIONES Y DIETAS A PERSONAS NATURALES</v>
      </c>
      <c r="C80" s="174"/>
      <c r="D80" s="175"/>
      <c r="E80" s="22">
        <f>'PLAN DE CUENTAS '!E242</f>
        <v>5020105</v>
      </c>
      <c r="F80" s="31">
        <f>'PLAN DE CUENTAS '!F242</f>
        <v>1</v>
      </c>
    </row>
    <row r="81" spans="2:6" ht="14.1" customHeight="1" x14ac:dyDescent="0.25">
      <c r="B81" s="173" t="str">
        <f>'PLAN DE CUENTAS '!B243:D243</f>
        <v>REMUNERACIONES A OTROS TRABAJADORES AUTÓNOMOS</v>
      </c>
      <c r="C81" s="174"/>
      <c r="D81" s="175"/>
      <c r="E81" s="22">
        <f>'PLAN DE CUENTAS '!E243</f>
        <v>5020106</v>
      </c>
      <c r="F81" s="31">
        <f>'PLAN DE CUENTAS '!F243</f>
        <v>1</v>
      </c>
    </row>
    <row r="82" spans="2:6" ht="14.1" customHeight="1" x14ac:dyDescent="0.25">
      <c r="B82" s="173" t="str">
        <f>'PLAN DE CUENTAS '!B244:D244</f>
        <v>HONORARIOS A EXTRANJEROS POR SERVICIOS OCASIONALES</v>
      </c>
      <c r="C82" s="174"/>
      <c r="D82" s="175"/>
      <c r="E82" s="22">
        <f>'PLAN DE CUENTAS '!E244</f>
        <v>5020107</v>
      </c>
      <c r="F82" s="31">
        <f>'PLAN DE CUENTAS '!F244</f>
        <v>1</v>
      </c>
    </row>
    <row r="83" spans="2:6" ht="14.1" customHeight="1" x14ac:dyDescent="0.25">
      <c r="B83" s="173" t="str">
        <f>'PLAN DE CUENTAS '!B245:D245</f>
        <v>MANTENIMIENTO Y REPARACIONES</v>
      </c>
      <c r="C83" s="174"/>
      <c r="D83" s="175"/>
      <c r="E83" s="22">
        <f>'PLAN DE CUENTAS '!E245</f>
        <v>5020108</v>
      </c>
      <c r="F83" s="31">
        <f>'PLAN DE CUENTAS '!F245</f>
        <v>1</v>
      </c>
    </row>
    <row r="84" spans="2:6" ht="14.1" customHeight="1" x14ac:dyDescent="0.25">
      <c r="B84" s="173" t="str">
        <f>'PLAN DE CUENTAS '!B246:D246</f>
        <v>ARRENDAMIENTO OPERATIVO</v>
      </c>
      <c r="C84" s="174"/>
      <c r="D84" s="175"/>
      <c r="E84" s="22">
        <f>'PLAN DE CUENTAS '!E246</f>
        <v>5020109</v>
      </c>
      <c r="F84" s="31">
        <f>'PLAN DE CUENTAS '!F246</f>
        <v>1</v>
      </c>
    </row>
    <row r="85" spans="2:6" ht="14.1" customHeight="1" x14ac:dyDescent="0.25">
      <c r="B85" s="173" t="str">
        <f>'PLAN DE CUENTAS '!B247:D247</f>
        <v>COMISIONES</v>
      </c>
      <c r="C85" s="174"/>
      <c r="D85" s="175"/>
      <c r="E85" s="22">
        <f>'PLAN DE CUENTAS '!E247</f>
        <v>5020110</v>
      </c>
      <c r="F85" s="31">
        <f>'PLAN DE CUENTAS '!F247</f>
        <v>1</v>
      </c>
    </row>
    <row r="86" spans="2:6" ht="14.1" customHeight="1" x14ac:dyDescent="0.25">
      <c r="B86" s="173" t="str">
        <f>'PLAN DE CUENTAS '!B248:D248</f>
        <v>PROMOCIÓN Y PUBLICIDAD</v>
      </c>
      <c r="C86" s="174"/>
      <c r="D86" s="175"/>
      <c r="E86" s="22">
        <f>'PLAN DE CUENTAS '!E248</f>
        <v>5020111</v>
      </c>
      <c r="F86" s="31">
        <f>'PLAN DE CUENTAS '!F248</f>
        <v>1</v>
      </c>
    </row>
    <row r="87" spans="2:6" ht="14.1" customHeight="1" x14ac:dyDescent="0.25">
      <c r="B87" s="173" t="str">
        <f>'PLAN DE CUENTAS '!B249:D249</f>
        <v>COMBUSTIBLES</v>
      </c>
      <c r="C87" s="174"/>
      <c r="D87" s="175"/>
      <c r="E87" s="22">
        <f>'PLAN DE CUENTAS '!E249</f>
        <v>5020112</v>
      </c>
      <c r="F87" s="31">
        <f>'PLAN DE CUENTAS '!F249</f>
        <v>1</v>
      </c>
    </row>
    <row r="88" spans="2:6" ht="14.1" customHeight="1" x14ac:dyDescent="0.25">
      <c r="B88" s="173" t="str">
        <f>'PLAN DE CUENTAS '!B250:D250</f>
        <v>LUBRICANTES</v>
      </c>
      <c r="C88" s="174"/>
      <c r="D88" s="175"/>
      <c r="E88" s="22">
        <f>'PLAN DE CUENTAS '!E250</f>
        <v>5020113</v>
      </c>
      <c r="F88" s="31">
        <f>'PLAN DE CUENTAS '!F250</f>
        <v>1</v>
      </c>
    </row>
    <row r="89" spans="2:6" ht="14.1" customHeight="1" x14ac:dyDescent="0.25">
      <c r="B89" s="173" t="str">
        <f>'PLAN DE CUENTAS '!B251:D251</f>
        <v>SEGUROS Y REASEGUROS (PRIMAS Y CESIONES)</v>
      </c>
      <c r="C89" s="174"/>
      <c r="D89" s="175"/>
      <c r="E89" s="22">
        <f>'PLAN DE CUENTAS '!E251</f>
        <v>5020114</v>
      </c>
      <c r="F89" s="31">
        <f>'PLAN DE CUENTAS '!F251</f>
        <v>1</v>
      </c>
    </row>
    <row r="90" spans="2:6" ht="14.1" customHeight="1" x14ac:dyDescent="0.25">
      <c r="B90" s="173" t="str">
        <f>'PLAN DE CUENTAS '!B252:D252</f>
        <v>TRANSPORTE</v>
      </c>
      <c r="C90" s="174"/>
      <c r="D90" s="175"/>
      <c r="E90" s="22">
        <f>'PLAN DE CUENTAS '!E252</f>
        <v>5020115</v>
      </c>
      <c r="F90" s="31">
        <f>'PLAN DE CUENTAS '!F252</f>
        <v>1</v>
      </c>
    </row>
    <row r="91" spans="2:6" ht="14.1" customHeight="1" x14ac:dyDescent="0.25">
      <c r="B91" s="173" t="str">
        <f>'PLAN DE CUENTAS '!B253:D253</f>
        <v>GASTOS DE GESTIÓN (AGASAJOS A ACCIONISTAS, TRABAJADORES Y CLIENTES)</v>
      </c>
      <c r="C91" s="174"/>
      <c r="D91" s="175"/>
      <c r="E91" s="22">
        <f>'PLAN DE CUENTAS '!E253</f>
        <v>5020116</v>
      </c>
      <c r="F91" s="31">
        <f>'PLAN DE CUENTAS '!F253</f>
        <v>1</v>
      </c>
    </row>
    <row r="92" spans="2:6" ht="14.1" customHeight="1" x14ac:dyDescent="0.25">
      <c r="B92" s="173" t="str">
        <f>'PLAN DE CUENTAS '!B254:D254</f>
        <v>GASTOS DE VIAJE</v>
      </c>
      <c r="C92" s="174"/>
      <c r="D92" s="175"/>
      <c r="E92" s="22">
        <f>'PLAN DE CUENTAS '!E254</f>
        <v>5020117</v>
      </c>
      <c r="F92" s="31">
        <f>'PLAN DE CUENTAS '!F254</f>
        <v>1</v>
      </c>
    </row>
    <row r="93" spans="2:6" ht="14.1" customHeight="1" x14ac:dyDescent="0.25">
      <c r="B93" s="173" t="str">
        <f>'PLAN DE CUENTAS '!B255:D255</f>
        <v>AGUA, ENERGÍA, LUZ, Y TELECOMUNICACIONES</v>
      </c>
      <c r="C93" s="174"/>
      <c r="D93" s="175"/>
      <c r="E93" s="22">
        <f>'PLAN DE CUENTAS '!E255</f>
        <v>5020118</v>
      </c>
      <c r="F93" s="31">
        <f>'PLAN DE CUENTAS '!F255</f>
        <v>1</v>
      </c>
    </row>
    <row r="94" spans="2:6" ht="14.1" customHeight="1" x14ac:dyDescent="0.25">
      <c r="B94" s="173" t="str">
        <f>'PLAN DE CUENTAS '!B256:D256</f>
        <v>NOTARIOS Y REGISTRADORES DE LA PROPIEDAD O MERCANTILES</v>
      </c>
      <c r="C94" s="174"/>
      <c r="D94" s="175"/>
      <c r="E94" s="22">
        <f>'PLAN DE CUENTAS '!E256</f>
        <v>5020119</v>
      </c>
      <c r="F94" s="31">
        <f>'PLAN DE CUENTAS '!F256</f>
        <v>1</v>
      </c>
    </row>
    <row r="95" spans="2:6" ht="14.1" customHeight="1" x14ac:dyDescent="0.25">
      <c r="B95" s="173" t="str">
        <f>'PLAN DE CUENTAS '!B257:D257</f>
        <v>DEPRECIACIONES:</v>
      </c>
      <c r="C95" s="174"/>
      <c r="D95" s="175"/>
      <c r="E95" s="22">
        <f>'PLAN DE CUENTAS '!E257</f>
        <v>5020121</v>
      </c>
      <c r="F95" s="31">
        <f>SUM(F96:F97)</f>
        <v>2</v>
      </c>
    </row>
    <row r="96" spans="2:6" ht="14.1" customHeight="1" x14ac:dyDescent="0.25">
      <c r="B96" s="173" t="str">
        <f>'PLAN DE CUENTAS '!B258:D258</f>
        <v>PROPIEDADES, PLANTA Y EQUIPO</v>
      </c>
      <c r="C96" s="174"/>
      <c r="D96" s="175"/>
      <c r="E96" s="22">
        <f>'PLAN DE CUENTAS '!E258</f>
        <v>502012101</v>
      </c>
      <c r="F96" s="34">
        <f>'PLAN DE CUENTAS '!F258</f>
        <v>1</v>
      </c>
    </row>
    <row r="97" spans="2:6" ht="14.1" customHeight="1" x14ac:dyDescent="0.25">
      <c r="B97" s="173" t="str">
        <f>'PLAN DE CUENTAS '!B259:D259</f>
        <v>PROPIEDADES DE INVERSIÓN</v>
      </c>
      <c r="C97" s="174"/>
      <c r="D97" s="175"/>
      <c r="E97" s="22">
        <f>'PLAN DE CUENTAS '!E259</f>
        <v>502012102</v>
      </c>
      <c r="F97" s="34">
        <f>'PLAN DE CUENTAS '!F259</f>
        <v>1</v>
      </c>
    </row>
    <row r="98" spans="2:6" ht="14.1" customHeight="1" x14ac:dyDescent="0.25">
      <c r="B98" s="173" t="str">
        <f>'PLAN DE CUENTAS '!B260:D260</f>
        <v>AMORTIZACIONES</v>
      </c>
      <c r="C98" s="174"/>
      <c r="D98" s="175"/>
      <c r="E98" s="22">
        <f>'PLAN DE CUENTAS '!E260</f>
        <v>5020122</v>
      </c>
      <c r="F98" s="34">
        <f>SUM(F99:F100)</f>
        <v>2</v>
      </c>
    </row>
    <row r="99" spans="2:6" ht="14.1" customHeight="1" x14ac:dyDescent="0.25">
      <c r="B99" s="173" t="str">
        <f>'PLAN DE CUENTAS '!B261:D261</f>
        <v>INTANGIBLES</v>
      </c>
      <c r="C99" s="174"/>
      <c r="D99" s="175"/>
      <c r="E99" s="22">
        <f>'PLAN DE CUENTAS '!E261</f>
        <v>502012201</v>
      </c>
      <c r="F99" s="32">
        <f>'PLAN DE CUENTAS '!F261</f>
        <v>1</v>
      </c>
    </row>
    <row r="100" spans="2:6" ht="14.1" customHeight="1" x14ac:dyDescent="0.25">
      <c r="B100" s="173" t="str">
        <f>'PLAN DE CUENTAS '!B262:D262</f>
        <v>OTROS ACTIVOS</v>
      </c>
      <c r="C100" s="174"/>
      <c r="D100" s="175"/>
      <c r="E100" s="22">
        <f>'PLAN DE CUENTAS '!E262</f>
        <v>502012202</v>
      </c>
      <c r="F100" s="31">
        <f>'PLAN DE CUENTAS '!F262</f>
        <v>1</v>
      </c>
    </row>
    <row r="101" spans="2:6" ht="14.1" customHeight="1" x14ac:dyDescent="0.25">
      <c r="B101" s="173" t="str">
        <f>'PLAN DE CUENTAS '!B263:D263</f>
        <v>GASTO DETERIORO</v>
      </c>
      <c r="C101" s="174"/>
      <c r="D101" s="175"/>
      <c r="E101" s="22">
        <f>'PLAN DE CUENTAS '!E263</f>
        <v>5020123</v>
      </c>
      <c r="F101" s="32">
        <f>'PLAN DE CUENTAS '!F263</f>
        <v>1</v>
      </c>
    </row>
    <row r="102" spans="2:6" ht="14.1" customHeight="1" x14ac:dyDescent="0.25">
      <c r="B102" s="173" t="str">
        <f>'PLAN DE CUENTAS '!B264:D264</f>
        <v>GASTOS POR CANTIDADES ANORMALES DE UTILIZACION EN EL PROCESO DE PRODUCCIÓN:</v>
      </c>
      <c r="C102" s="174"/>
      <c r="D102" s="175"/>
      <c r="E102" s="22">
        <f>'PLAN DE CUENTAS '!E264</f>
        <v>5020124</v>
      </c>
      <c r="F102" s="32">
        <f>'PLAN DE CUENTAS '!F264</f>
        <v>1</v>
      </c>
    </row>
    <row r="103" spans="2:6" ht="14.1" customHeight="1" x14ac:dyDescent="0.25">
      <c r="B103" s="173" t="str">
        <f>'PLAN DE CUENTAS '!B265:D265</f>
        <v>GASTO POR REESTRUCTURACION</v>
      </c>
      <c r="C103" s="174"/>
      <c r="D103" s="175"/>
      <c r="E103" s="22">
        <f>'PLAN DE CUENTAS '!E265</f>
        <v>5020125</v>
      </c>
      <c r="F103" s="32">
        <f>'PLAN DE CUENTAS '!F265</f>
        <v>1</v>
      </c>
    </row>
    <row r="104" spans="2:6" ht="14.1" customHeight="1" x14ac:dyDescent="0.25">
      <c r="B104" s="173" t="str">
        <f>'PLAN DE CUENTAS '!B266:D266</f>
        <v>VALOR NETO DE REALIZACION DE INVENTARIOS</v>
      </c>
      <c r="C104" s="174"/>
      <c r="D104" s="175"/>
      <c r="E104" s="22">
        <f>'PLAN DE CUENTAS '!E266</f>
        <v>5020126</v>
      </c>
      <c r="F104" s="32">
        <f>'PLAN DE CUENTAS '!F266</f>
        <v>1</v>
      </c>
    </row>
    <row r="105" spans="2:6" ht="14.1" customHeight="1" x14ac:dyDescent="0.25">
      <c r="B105" s="173" t="str">
        <f>'PLAN DE CUENTAS '!B267:D267</f>
        <v>GASTO IMPUESTO A LA RENTA (ACTIVOS Y PASIVOS DIFERIDOS)</v>
      </c>
      <c r="C105" s="174"/>
      <c r="D105" s="175"/>
      <c r="E105" s="22">
        <f>'PLAN DE CUENTAS '!E267</f>
        <v>5020127</v>
      </c>
      <c r="F105" s="32">
        <f>'PLAN DE CUENTAS '!F267</f>
        <v>1</v>
      </c>
    </row>
    <row r="106" spans="2:6" ht="14.1" customHeight="1" x14ac:dyDescent="0.25">
      <c r="B106" s="173" t="str">
        <f>'PLAN DE CUENTAS '!B268:D268</f>
        <v>SUMINISTROS Y MATERIALES</v>
      </c>
      <c r="C106" s="174"/>
      <c r="D106" s="175"/>
      <c r="E106" s="22">
        <f>'PLAN DE CUENTAS '!E268</f>
        <v>5020128</v>
      </c>
      <c r="F106" s="32">
        <f>'PLAN DE CUENTAS '!F268</f>
        <v>1</v>
      </c>
    </row>
    <row r="107" spans="2:6" ht="14.1" customHeight="1" x14ac:dyDescent="0.25">
      <c r="B107" s="173" t="str">
        <f>'PLAN DE CUENTAS '!B269:D269</f>
        <v>OTROS GASTOS</v>
      </c>
      <c r="C107" s="174"/>
      <c r="D107" s="175"/>
      <c r="E107" s="22">
        <f>'PLAN DE CUENTAS '!E269</f>
        <v>5020129</v>
      </c>
      <c r="F107" s="32">
        <f>'PLAN DE CUENTAS '!F269</f>
        <v>1</v>
      </c>
    </row>
    <row r="108" spans="2:6" ht="13.5" customHeight="1" x14ac:dyDescent="0.25">
      <c r="B108" s="176" t="str">
        <f>'PLAN DE CUENTAS '!B270:D270</f>
        <v>GASTOS ADMINISTRATIVOS</v>
      </c>
      <c r="C108" s="177"/>
      <c r="D108" s="178"/>
      <c r="E108" s="22">
        <f>'PLAN DE CUENTAS '!E270</f>
        <v>50202</v>
      </c>
      <c r="F108" s="31">
        <f>SUM(F109:F129)+F132+F135+F136+F137+F138+F139+F140+F141</f>
        <v>31</v>
      </c>
    </row>
    <row r="109" spans="2:6" ht="14.1" customHeight="1" x14ac:dyDescent="0.25">
      <c r="B109" s="173" t="str">
        <f>'PLAN DE CUENTAS '!B271:D271</f>
        <v>SUELDOS, SALARIOS Y DEMÁS REMUNERACIONES</v>
      </c>
      <c r="C109" s="174"/>
      <c r="D109" s="175"/>
      <c r="E109" s="22">
        <f>'PLAN DE CUENTAS '!E271</f>
        <v>5020201</v>
      </c>
      <c r="F109" s="31">
        <f>'PLAN DE CUENTAS '!F271</f>
        <v>1</v>
      </c>
    </row>
    <row r="110" spans="2:6" ht="14.1" customHeight="1" x14ac:dyDescent="0.25">
      <c r="B110" s="173" t="str">
        <f>'PLAN DE CUENTAS '!B272:D272</f>
        <v>APORTES A LA SEGURIDAD SOCIAL (INCLUIDO FONDO DE RESERVA)</v>
      </c>
      <c r="C110" s="174"/>
      <c r="D110" s="175"/>
      <c r="E110" s="22">
        <f>'PLAN DE CUENTAS '!E272</f>
        <v>5020202</v>
      </c>
      <c r="F110" s="31">
        <f>'PLAN DE CUENTAS '!F272</f>
        <v>1</v>
      </c>
    </row>
    <row r="111" spans="2:6" ht="14.1" customHeight="1" x14ac:dyDescent="0.25">
      <c r="B111" s="173" t="str">
        <f>'PLAN DE CUENTAS '!B273:D273</f>
        <v>BENEFICIOS SOCIALES E INDEMNIZACIONES</v>
      </c>
      <c r="C111" s="174"/>
      <c r="D111" s="175"/>
      <c r="E111" s="22">
        <f>'PLAN DE CUENTAS '!E273</f>
        <v>5020203</v>
      </c>
      <c r="F111" s="31">
        <f>'PLAN DE CUENTAS '!F273</f>
        <v>1</v>
      </c>
    </row>
    <row r="112" spans="2:6" ht="14.1" customHeight="1" x14ac:dyDescent="0.25">
      <c r="B112" s="173" t="str">
        <f>'PLAN DE CUENTAS '!B274:D274</f>
        <v>GASTO PLANES DE BENEFICIOS A EMPLEADOS</v>
      </c>
      <c r="C112" s="174"/>
      <c r="D112" s="175"/>
      <c r="E112" s="22">
        <f>'PLAN DE CUENTAS '!E274</f>
        <v>5020204</v>
      </c>
      <c r="F112" s="31">
        <f>'PLAN DE CUENTAS '!F274</f>
        <v>1</v>
      </c>
    </row>
    <row r="113" spans="2:6" ht="14.1" customHeight="1" x14ac:dyDescent="0.25">
      <c r="B113" s="173" t="str">
        <f>'PLAN DE CUENTAS '!B275:D275</f>
        <v>HONORARIOS, COMISIONES Y DIETAS A PERSONAS NATURALES</v>
      </c>
      <c r="C113" s="174"/>
      <c r="D113" s="175"/>
      <c r="E113" s="22">
        <f>'PLAN DE CUENTAS '!E275</f>
        <v>5020205</v>
      </c>
      <c r="F113" s="31">
        <f>'PLAN DE CUENTAS '!F275</f>
        <v>1</v>
      </c>
    </row>
    <row r="114" spans="2:6" ht="14.1" customHeight="1" x14ac:dyDescent="0.25">
      <c r="B114" s="173" t="str">
        <f>'PLAN DE CUENTAS '!B276:D276</f>
        <v>REMUNERACIONES A OTROS TRABAJADORES AUTÓNOMOS</v>
      </c>
      <c r="C114" s="174"/>
      <c r="D114" s="175"/>
      <c r="E114" s="22">
        <f>'PLAN DE CUENTAS '!E276</f>
        <v>5020206</v>
      </c>
      <c r="F114" s="31">
        <f>'PLAN DE CUENTAS '!F276</f>
        <v>1</v>
      </c>
    </row>
    <row r="115" spans="2:6" ht="14.1" customHeight="1" x14ac:dyDescent="0.25">
      <c r="B115" s="173" t="str">
        <f>'PLAN DE CUENTAS '!B277:D277</f>
        <v>HONORARIOS A EXTRANJEROS POR SERVICIOS OCASIONALES</v>
      </c>
      <c r="C115" s="174"/>
      <c r="D115" s="175"/>
      <c r="E115" s="22">
        <f>'PLAN DE CUENTAS '!E277</f>
        <v>5020207</v>
      </c>
      <c r="F115" s="31">
        <f>'PLAN DE CUENTAS '!F277</f>
        <v>1</v>
      </c>
    </row>
    <row r="116" spans="2:6" ht="14.1" customHeight="1" x14ac:dyDescent="0.25">
      <c r="B116" s="173" t="str">
        <f>'PLAN DE CUENTAS '!B278:D278</f>
        <v>MANTENIMIENTO Y REPARACIONES</v>
      </c>
      <c r="C116" s="174"/>
      <c r="D116" s="175"/>
      <c r="E116" s="22">
        <f>'PLAN DE CUENTAS '!E278</f>
        <v>5020208</v>
      </c>
      <c r="F116" s="31">
        <f>'PLAN DE CUENTAS '!F278</f>
        <v>1</v>
      </c>
    </row>
    <row r="117" spans="2:6" ht="14.1" customHeight="1" x14ac:dyDescent="0.25">
      <c r="B117" s="173" t="str">
        <f>'PLAN DE CUENTAS '!B279:D279</f>
        <v>ARRENDAMIENTO OPERATIVO</v>
      </c>
      <c r="C117" s="174"/>
      <c r="D117" s="175"/>
      <c r="E117" s="22">
        <f>'PLAN DE CUENTAS '!E279</f>
        <v>5020209</v>
      </c>
      <c r="F117" s="31">
        <f>'PLAN DE CUENTAS '!F279</f>
        <v>1</v>
      </c>
    </row>
    <row r="118" spans="2:6" ht="14.1" customHeight="1" x14ac:dyDescent="0.25">
      <c r="B118" s="173" t="str">
        <f>'PLAN DE CUENTAS '!B280:D280</f>
        <v>COMISIONES</v>
      </c>
      <c r="C118" s="174"/>
      <c r="D118" s="175"/>
      <c r="E118" s="22">
        <f>'PLAN DE CUENTAS '!E280</f>
        <v>5020210</v>
      </c>
      <c r="F118" s="31">
        <f>'PLAN DE CUENTAS '!F280</f>
        <v>1</v>
      </c>
    </row>
    <row r="119" spans="2:6" ht="14.1" customHeight="1" x14ac:dyDescent="0.25">
      <c r="B119" s="173" t="str">
        <f>'PLAN DE CUENTAS '!B281:D281</f>
        <v>PROMOCIÓN Y PUBLICIDAD</v>
      </c>
      <c r="C119" s="174"/>
      <c r="D119" s="175"/>
      <c r="E119" s="22">
        <f>'PLAN DE CUENTAS '!E281</f>
        <v>5020211</v>
      </c>
      <c r="F119" s="31">
        <f>'PLAN DE CUENTAS '!F281</f>
        <v>1</v>
      </c>
    </row>
    <row r="120" spans="2:6" ht="14.1" customHeight="1" x14ac:dyDescent="0.25">
      <c r="B120" s="173" t="str">
        <f>'PLAN DE CUENTAS '!B282:D282</f>
        <v>COMBUSTIBLES</v>
      </c>
      <c r="C120" s="174"/>
      <c r="D120" s="175"/>
      <c r="E120" s="22">
        <f>'PLAN DE CUENTAS '!E282</f>
        <v>5020212</v>
      </c>
      <c r="F120" s="31">
        <f>'PLAN DE CUENTAS '!F282</f>
        <v>1</v>
      </c>
    </row>
    <row r="121" spans="2:6" ht="14.1" customHeight="1" x14ac:dyDescent="0.25">
      <c r="B121" s="173" t="str">
        <f>'PLAN DE CUENTAS '!B283:D283</f>
        <v>LUBRICANTES</v>
      </c>
      <c r="C121" s="174"/>
      <c r="D121" s="175"/>
      <c r="E121" s="22">
        <f>'PLAN DE CUENTAS '!E283</f>
        <v>5020213</v>
      </c>
      <c r="F121" s="31">
        <f>'PLAN DE CUENTAS '!F283</f>
        <v>1</v>
      </c>
    </row>
    <row r="122" spans="2:6" ht="14.1" customHeight="1" x14ac:dyDescent="0.25">
      <c r="B122" s="173" t="str">
        <f>'PLAN DE CUENTAS '!B284:D284</f>
        <v>SEGUROS Y REASEGUROS (PRIMAS Y CESIONES)</v>
      </c>
      <c r="C122" s="174"/>
      <c r="D122" s="175"/>
      <c r="E122" s="22">
        <f>'PLAN DE CUENTAS '!E284</f>
        <v>5020214</v>
      </c>
      <c r="F122" s="31">
        <f>'PLAN DE CUENTAS '!F284</f>
        <v>1</v>
      </c>
    </row>
    <row r="123" spans="2:6" ht="14.1" customHeight="1" x14ac:dyDescent="0.25">
      <c r="B123" s="173" t="str">
        <f>'PLAN DE CUENTAS '!B285:D285</f>
        <v>TRANSPORTE</v>
      </c>
      <c r="C123" s="174"/>
      <c r="D123" s="175"/>
      <c r="E123" s="22">
        <f>'PLAN DE CUENTAS '!E285</f>
        <v>5020215</v>
      </c>
      <c r="F123" s="31">
        <f>'PLAN DE CUENTAS '!F285</f>
        <v>1</v>
      </c>
    </row>
    <row r="124" spans="2:6" ht="14.1" customHeight="1" x14ac:dyDescent="0.25">
      <c r="B124" s="173" t="str">
        <f>'PLAN DE CUENTAS '!B286:D286</f>
        <v>GASTOS DE GESTIÓN (AGASAJOS A ACCIONISTAS, TRABAJADORES Y CLIENTES)</v>
      </c>
      <c r="C124" s="174"/>
      <c r="D124" s="175"/>
      <c r="E124" s="22">
        <f>'PLAN DE CUENTAS '!E286</f>
        <v>5020216</v>
      </c>
      <c r="F124" s="31">
        <f>'PLAN DE CUENTAS '!F286</f>
        <v>1</v>
      </c>
    </row>
    <row r="125" spans="2:6" ht="14.1" customHeight="1" x14ac:dyDescent="0.25">
      <c r="B125" s="173" t="str">
        <f>'PLAN DE CUENTAS '!B287:D287</f>
        <v>GASTOS DE VIAJE</v>
      </c>
      <c r="C125" s="174"/>
      <c r="D125" s="175"/>
      <c r="E125" s="22">
        <f>'PLAN DE CUENTAS '!E287</f>
        <v>5020217</v>
      </c>
      <c r="F125" s="31">
        <f>'PLAN DE CUENTAS '!F287</f>
        <v>1</v>
      </c>
    </row>
    <row r="126" spans="2:6" ht="14.1" customHeight="1" x14ac:dyDescent="0.25">
      <c r="B126" s="173" t="str">
        <f>'PLAN DE CUENTAS '!B288:D288</f>
        <v>AGUA, ENERGÍA, LUZ, Y TELECOMUNICACIONES</v>
      </c>
      <c r="C126" s="174"/>
      <c r="D126" s="175"/>
      <c r="E126" s="22">
        <f>'PLAN DE CUENTAS '!E288</f>
        <v>5020218</v>
      </c>
      <c r="F126" s="31">
        <f>'PLAN DE CUENTAS '!F288</f>
        <v>1</v>
      </c>
    </row>
    <row r="127" spans="2:6" ht="14.1" customHeight="1" x14ac:dyDescent="0.25">
      <c r="B127" s="173" t="str">
        <f>'PLAN DE CUENTAS '!B289:D289</f>
        <v>NOTARIOS Y REGISTRADORES DE LA PROPIEDAD O MERCANTILES</v>
      </c>
      <c r="C127" s="174"/>
      <c r="D127" s="175"/>
      <c r="E127" s="22">
        <f>'PLAN DE CUENTAS '!E289</f>
        <v>5020219</v>
      </c>
      <c r="F127" s="31">
        <f>'PLAN DE CUENTAS '!F289</f>
        <v>1</v>
      </c>
    </row>
    <row r="128" spans="2:6" ht="14.1" customHeight="1" x14ac:dyDescent="0.25">
      <c r="B128" s="173" t="str">
        <f>'PLAN DE CUENTAS '!B290:D290</f>
        <v>IMPUESTOS, CONTRIBUCIONES Y OTROS</v>
      </c>
      <c r="C128" s="174"/>
      <c r="D128" s="175"/>
      <c r="E128" s="22">
        <f>'PLAN DE CUENTAS '!E290</f>
        <v>5020220</v>
      </c>
      <c r="F128" s="31">
        <f>'PLAN DE CUENTAS '!F290</f>
        <v>1</v>
      </c>
    </row>
    <row r="129" spans="2:6" ht="14.1" customHeight="1" x14ac:dyDescent="0.25">
      <c r="B129" s="173" t="str">
        <f>'PLAN DE CUENTAS '!B291:D291</f>
        <v>DEPRECIACIONES</v>
      </c>
      <c r="C129" s="174"/>
      <c r="D129" s="175"/>
      <c r="E129" s="22">
        <f>'PLAN DE CUENTAS '!E291</f>
        <v>5020221</v>
      </c>
      <c r="F129" s="31">
        <f>SUM(F130:F131)</f>
        <v>2</v>
      </c>
    </row>
    <row r="130" spans="2:6" ht="14.1" customHeight="1" x14ac:dyDescent="0.25">
      <c r="B130" s="173" t="str">
        <f>'PLAN DE CUENTAS '!B292:D292</f>
        <v>PROPIEDADES, PLANTA Y EQUIPO</v>
      </c>
      <c r="C130" s="174"/>
      <c r="D130" s="175"/>
      <c r="E130" s="22">
        <f>'PLAN DE CUENTAS '!E292</f>
        <v>502022101</v>
      </c>
      <c r="F130" s="31">
        <f>'PLAN DE CUENTAS '!F292</f>
        <v>1</v>
      </c>
    </row>
    <row r="131" spans="2:6" ht="14.1" customHeight="1" x14ac:dyDescent="0.25">
      <c r="B131" s="173" t="str">
        <f>'PLAN DE CUENTAS '!B293:D293</f>
        <v>PROPIEDADES DE INVERSIÓN</v>
      </c>
      <c r="C131" s="174"/>
      <c r="D131" s="175"/>
      <c r="E131" s="22">
        <f>'PLAN DE CUENTAS '!E293</f>
        <v>502022102</v>
      </c>
      <c r="F131" s="20">
        <f>'PLAN DE CUENTAS '!F293</f>
        <v>1</v>
      </c>
    </row>
    <row r="132" spans="2:6" ht="14.1" customHeight="1" x14ac:dyDescent="0.25">
      <c r="B132" s="173" t="str">
        <f>'PLAN DE CUENTAS '!B294:D294</f>
        <v>AMORTIZACIONES</v>
      </c>
      <c r="C132" s="174"/>
      <c r="D132" s="175"/>
      <c r="E132" s="22">
        <f>'PLAN DE CUENTAS '!E294</f>
        <v>5020222</v>
      </c>
      <c r="F132" s="31">
        <f>SUM(F133:F134)</f>
        <v>2</v>
      </c>
    </row>
    <row r="133" spans="2:6" ht="14.1" customHeight="1" x14ac:dyDescent="0.25">
      <c r="B133" s="173" t="str">
        <f>'PLAN DE CUENTAS '!B295:D295</f>
        <v>INTANGIBLES</v>
      </c>
      <c r="C133" s="174"/>
      <c r="D133" s="175"/>
      <c r="E133" s="22">
        <f>'PLAN DE CUENTAS '!E295</f>
        <v>502022201</v>
      </c>
      <c r="F133" s="31">
        <f>'PLAN DE CUENTAS '!F295</f>
        <v>1</v>
      </c>
    </row>
    <row r="134" spans="2:6" ht="14.1" customHeight="1" x14ac:dyDescent="0.25">
      <c r="B134" s="173" t="str">
        <f>'PLAN DE CUENTAS '!B296:D296</f>
        <v>OTROS ACTIVOS</v>
      </c>
      <c r="C134" s="174"/>
      <c r="D134" s="175"/>
      <c r="E134" s="22">
        <f>'PLAN DE CUENTAS '!E296</f>
        <v>502022202</v>
      </c>
      <c r="F134" s="32">
        <f>'PLAN DE CUENTAS '!F296</f>
        <v>1</v>
      </c>
    </row>
    <row r="135" spans="2:6" ht="14.1" customHeight="1" x14ac:dyDescent="0.25">
      <c r="B135" s="173" t="str">
        <f>'PLAN DE CUENTAS '!B297:D297</f>
        <v>GASTO DETERIORO:</v>
      </c>
      <c r="C135" s="174"/>
      <c r="D135" s="175"/>
      <c r="E135" s="22">
        <f>'PLAN DE CUENTAS '!E297</f>
        <v>5020223</v>
      </c>
      <c r="F135" s="32">
        <f>'PLAN DE CUENTAS '!F297</f>
        <v>1</v>
      </c>
    </row>
    <row r="136" spans="2:6" ht="14.1" customHeight="1" x14ac:dyDescent="0.25">
      <c r="B136" s="173" t="str">
        <f>'PLAN DE CUENTAS '!B298:D298</f>
        <v>GASTOS POR CANTIDADES ANORMALES DE UTILIZACION EN EL PROCESO DE PRODUCCIÓN</v>
      </c>
      <c r="C136" s="174"/>
      <c r="D136" s="175"/>
      <c r="E136" s="22">
        <f>'PLAN DE CUENTAS '!E298</f>
        <v>5020224</v>
      </c>
      <c r="F136" s="32">
        <f>'PLAN DE CUENTAS '!F298</f>
        <v>1</v>
      </c>
    </row>
    <row r="137" spans="2:6" ht="14.1" customHeight="1" x14ac:dyDescent="0.25">
      <c r="B137" s="173" t="str">
        <f>'PLAN DE CUENTAS '!B299:D299</f>
        <v>GASTO POR REESTRUCTURACION</v>
      </c>
      <c r="C137" s="174"/>
      <c r="D137" s="175"/>
      <c r="E137" s="22">
        <f>'PLAN DE CUENTAS '!E299</f>
        <v>5020225</v>
      </c>
      <c r="F137" s="32">
        <f>'PLAN DE CUENTAS '!F299</f>
        <v>1</v>
      </c>
    </row>
    <row r="138" spans="2:6" ht="14.1" customHeight="1" x14ac:dyDescent="0.25">
      <c r="B138" s="173" t="str">
        <f>'PLAN DE CUENTAS '!B300:D300</f>
        <v>VALOR NETO DE REALIZACION DE INVENTARIOS</v>
      </c>
      <c r="C138" s="174"/>
      <c r="D138" s="175"/>
      <c r="E138" s="22">
        <f>'PLAN DE CUENTAS '!E300</f>
        <v>5020226</v>
      </c>
      <c r="F138" s="32">
        <f>'PLAN DE CUENTAS '!F300</f>
        <v>1</v>
      </c>
    </row>
    <row r="139" spans="2:6" ht="14.1" customHeight="1" x14ac:dyDescent="0.25">
      <c r="B139" s="173" t="str">
        <f>'PLAN DE CUENTAS '!B301:D301</f>
        <v>GASTO IMPUESTO A LA RENTA (ACTIVOS Y PASIVOS DIFERIDOS)</v>
      </c>
      <c r="C139" s="174"/>
      <c r="D139" s="175"/>
      <c r="E139" s="22">
        <f>'PLAN DE CUENTAS '!E301</f>
        <v>5020227</v>
      </c>
      <c r="F139" s="32">
        <f>'PLAN DE CUENTAS '!F301</f>
        <v>1</v>
      </c>
    </row>
    <row r="140" spans="2:6" ht="14.1" customHeight="1" x14ac:dyDescent="0.25">
      <c r="B140" s="173" t="str">
        <f>'PLAN DE CUENTAS '!B302:D302</f>
        <v>SUMINISTROS Y MATERIALES</v>
      </c>
      <c r="C140" s="174"/>
      <c r="D140" s="175"/>
      <c r="E140" s="22">
        <f>'PLAN DE CUENTAS '!E302</f>
        <v>5020228</v>
      </c>
      <c r="F140" s="32">
        <f>'PLAN DE CUENTAS '!F302</f>
        <v>1</v>
      </c>
    </row>
    <row r="141" spans="2:6" ht="14.1" customHeight="1" x14ac:dyDescent="0.25">
      <c r="B141" s="173" t="str">
        <f>'PLAN DE CUENTAS '!B303:D303</f>
        <v>OTROS GASTOS</v>
      </c>
      <c r="C141" s="174"/>
      <c r="D141" s="175"/>
      <c r="E141" s="22">
        <f>'PLAN DE CUENTAS '!E303</f>
        <v>5020229</v>
      </c>
      <c r="F141" s="32">
        <f>'PLAN DE CUENTAS '!F303</f>
        <v>1</v>
      </c>
    </row>
    <row r="142" spans="2:6" ht="14.1" customHeight="1" x14ac:dyDescent="0.25">
      <c r="B142" s="173" t="str">
        <f>'PLAN DE CUENTAS '!B304:D304</f>
        <v>GASTOS FINANCIEROS</v>
      </c>
      <c r="C142" s="174"/>
      <c r="D142" s="175"/>
      <c r="E142" s="22">
        <f>'PLAN DE CUENTAS '!E304</f>
        <v>50203</v>
      </c>
      <c r="F142" s="31">
        <f>'PLAN DE CUENTAS '!F304</f>
        <v>1</v>
      </c>
    </row>
    <row r="143" spans="2:6" ht="14.1" customHeight="1" x14ac:dyDescent="0.25">
      <c r="B143" s="173" t="str">
        <f>'PLAN DE CUENTAS '!B305:D305</f>
        <v>OTROS GASTOS</v>
      </c>
      <c r="C143" s="174"/>
      <c r="D143" s="175"/>
      <c r="E143" s="22">
        <f>'PLAN DE CUENTAS '!E305</f>
        <v>50204</v>
      </c>
      <c r="F143" s="31">
        <f>SUM(F144:F145)</f>
        <v>2</v>
      </c>
    </row>
    <row r="144" spans="2:6" ht="14.1" customHeight="1" x14ac:dyDescent="0.25">
      <c r="B144" s="207" t="str">
        <f>'PLAN DE CUENTAS '!B306:D306</f>
        <v>PERDIDA EN INVERSIONES EN ASOCIADAS / SUBSIDIARIAS Y OTRAS</v>
      </c>
      <c r="C144" s="208"/>
      <c r="D144" s="209"/>
      <c r="E144" s="25">
        <f>'PLAN DE CUENTAS '!E306</f>
        <v>5020401</v>
      </c>
      <c r="F144" s="35">
        <f>'PLAN DE CUENTAS '!F306</f>
        <v>1</v>
      </c>
    </row>
    <row r="145" spans="2:7" ht="14.1" customHeight="1" x14ac:dyDescent="0.25">
      <c r="B145" s="216" t="str">
        <f>'PLAN DE CUENTAS '!B307:D307</f>
        <v>OTROS</v>
      </c>
      <c r="C145" s="217"/>
      <c r="D145" s="218"/>
      <c r="E145" s="19">
        <f>'PLAN DE CUENTAS '!E307</f>
        <v>5020402</v>
      </c>
      <c r="F145" s="31">
        <f>'PLAN DE CUENTAS '!F307</f>
        <v>1</v>
      </c>
    </row>
    <row r="146" spans="2:7" ht="14.1" customHeight="1" x14ac:dyDescent="0.25">
      <c r="B146" s="235" t="s">
        <v>274</v>
      </c>
      <c r="C146" s="236"/>
      <c r="D146" s="237"/>
      <c r="E146" s="103"/>
      <c r="F146" s="104">
        <f>F74+F43</f>
        <v>89</v>
      </c>
    </row>
    <row r="147" spans="2:7" ht="31.5" customHeight="1" x14ac:dyDescent="0.25">
      <c r="B147" s="238" t="str">
        <f>'PLAN DE CUENTAS '!B308:D308</f>
        <v>GANANCIA (PÉRDIDA) ANTES DE 15% A TRABAJADORES E IMPUESTO A LA RENTA DE OPERACIONES CONTINUADAS</v>
      </c>
      <c r="C147" s="239"/>
      <c r="D147" s="240"/>
      <c r="E147" s="19">
        <f>'PLAN DE CUENTAS '!E308</f>
        <v>600</v>
      </c>
      <c r="F147" s="85">
        <f>F42-F146</f>
        <v>-73</v>
      </c>
      <c r="G147" s="80"/>
    </row>
    <row r="148" spans="2:7" ht="14.1" customHeight="1" x14ac:dyDescent="0.25">
      <c r="B148" s="219" t="str">
        <f>'PLAN DE CUENTAS '!B309:D309</f>
        <v>15% PARTICIPACIÓN TRABAJADORES</v>
      </c>
      <c r="C148" s="220"/>
      <c r="D148" s="221"/>
      <c r="E148" s="21">
        <f>'PLAN DE CUENTAS '!E309</f>
        <v>601</v>
      </c>
      <c r="F148" s="36">
        <f>F147*15%</f>
        <v>-10.95</v>
      </c>
    </row>
    <row r="149" spans="2:7" ht="14.1" customHeight="1" x14ac:dyDescent="0.25">
      <c r="B149" s="173" t="str">
        <f>'PLAN DE CUENTAS '!B310:D310</f>
        <v>GANANCIA (PÉRDIDA) ANTES DE IMPUESTOS</v>
      </c>
      <c r="C149" s="174"/>
      <c r="D149" s="175"/>
      <c r="E149" s="22">
        <f>'PLAN DE CUENTAS '!E310</f>
        <v>602</v>
      </c>
      <c r="F149" s="31">
        <f>F147-F148</f>
        <v>-62.05</v>
      </c>
    </row>
    <row r="150" spans="2:7" ht="14.1" customHeight="1" x14ac:dyDescent="0.25">
      <c r="B150" s="173" t="str">
        <f>'PLAN DE CUENTAS '!B311:D311</f>
        <v>IMPUESTO A LA RENTA CAUSADO</v>
      </c>
      <c r="C150" s="174"/>
      <c r="D150" s="175"/>
      <c r="E150" s="82">
        <f>'PLAN DE CUENTAS '!E311</f>
        <v>603</v>
      </c>
      <c r="F150" s="83">
        <f>F149*22%</f>
        <v>-13.651</v>
      </c>
      <c r="G150" s="81"/>
    </row>
    <row r="151" spans="2:7" ht="14.1" customHeight="1" x14ac:dyDescent="0.25">
      <c r="B151" s="173" t="str">
        <f>'PLAN DE CUENTAS '!B312:D312</f>
        <v>GANANCIA (PÉRDIDA) DE OPERACIONES CONTINUADAS ANTES DEL IMPUESTO DIFERIDO</v>
      </c>
      <c r="C151" s="174"/>
      <c r="D151" s="175"/>
      <c r="E151" s="22">
        <f>'PLAN DE CUENTAS '!E312</f>
        <v>604</v>
      </c>
      <c r="F151" s="31">
        <f>F149-F150</f>
        <v>-48.399000000000001</v>
      </c>
    </row>
    <row r="152" spans="2:7" ht="14.1" customHeight="1" x14ac:dyDescent="0.25">
      <c r="B152" s="173" t="str">
        <f>'PLAN DE CUENTAS '!B313:D313</f>
        <v>(-) GASTO POR IMPUESTO DIFERIDO</v>
      </c>
      <c r="C152" s="174"/>
      <c r="D152" s="175"/>
      <c r="E152" s="22">
        <f>'PLAN DE CUENTAS '!E313</f>
        <v>605</v>
      </c>
      <c r="F152" s="32">
        <f>'PLAN DE CUENTAS '!F313</f>
        <v>1</v>
      </c>
    </row>
    <row r="153" spans="2:7" ht="14.1" customHeight="1" x14ac:dyDescent="0.25">
      <c r="B153" s="173" t="str">
        <f>'PLAN DE CUENTAS '!B314:D314</f>
        <v>(+) INGRESO POR IMPUESTO DIFERIDO</v>
      </c>
      <c r="C153" s="174"/>
      <c r="D153" s="175"/>
      <c r="E153" s="22">
        <f>'PLAN DE CUENTAS '!E314</f>
        <v>606</v>
      </c>
      <c r="F153" s="31">
        <f>'PLAN DE CUENTAS '!F314</f>
        <v>1</v>
      </c>
    </row>
    <row r="154" spans="2:7" ht="14.1" customHeight="1" x14ac:dyDescent="0.25">
      <c r="B154" s="173" t="str">
        <f>'PLAN DE CUENTAS '!B315:D315</f>
        <v>GANANCIA (PERDIDA) DE OPERACIONES CONTINUADAS</v>
      </c>
      <c r="C154" s="174"/>
      <c r="D154" s="175"/>
      <c r="E154" s="22">
        <f>'PLAN DE CUENTAS '!E315</f>
        <v>607</v>
      </c>
      <c r="F154" s="31">
        <f>F151-F152+F153</f>
        <v>-48.399000000000001</v>
      </c>
    </row>
    <row r="155" spans="2:7" ht="14.1" customHeight="1" x14ac:dyDescent="0.25">
      <c r="B155" s="232" t="str">
        <f>'PLAN DE CUENTAS '!B316:D316</f>
        <v>GANANCIA (PÉRDIDA) NETA DEL PERIODO</v>
      </c>
      <c r="C155" s="233"/>
      <c r="D155" s="234"/>
      <c r="E155" s="105">
        <f>'PLAN DE CUENTAS '!E316</f>
        <v>707</v>
      </c>
      <c r="F155" s="104">
        <f>F154</f>
        <v>-48.399000000000001</v>
      </c>
    </row>
    <row r="156" spans="2:7" ht="14.1" customHeight="1" x14ac:dyDescent="0.25">
      <c r="B156" s="207" t="str">
        <f>'PLAN DE CUENTAS '!B317:D317</f>
        <v>OTRO RESULTADO INTEGRAL</v>
      </c>
      <c r="C156" s="208"/>
      <c r="D156" s="209"/>
      <c r="E156" s="25">
        <f>'PLAN DE CUENTAS '!E317</f>
        <v>800</v>
      </c>
      <c r="F156" s="31">
        <f>'PLAN DE CUENTAS '!F317</f>
        <v>1</v>
      </c>
    </row>
    <row r="157" spans="2:7" ht="14.1" customHeight="1" thickBot="1" x14ac:dyDescent="0.3">
      <c r="B157" s="242" t="s">
        <v>5</v>
      </c>
      <c r="C157" s="243"/>
      <c r="D157" s="244"/>
      <c r="E157" s="37">
        <f>'PLAN DE CUENTAS '!E318</f>
        <v>801</v>
      </c>
      <c r="F157" s="38">
        <f>F155+F156</f>
        <v>-47.399000000000001</v>
      </c>
    </row>
    <row r="158" spans="2:7" ht="14.1" customHeight="1" x14ac:dyDescent="0.25">
      <c r="B158" s="241"/>
      <c r="C158" s="241"/>
      <c r="D158" s="241"/>
      <c r="E158" s="13"/>
      <c r="F158" s="18"/>
    </row>
    <row r="159" spans="2:7" ht="14.1" customHeight="1" x14ac:dyDescent="0.25">
      <c r="B159" s="241"/>
      <c r="C159" s="241"/>
      <c r="D159" s="241"/>
      <c r="E159" s="13"/>
      <c r="F159" s="18"/>
    </row>
    <row r="160" spans="2:7" ht="14.1" customHeight="1" x14ac:dyDescent="0.25">
      <c r="B160" s="241"/>
      <c r="C160" s="241"/>
      <c r="D160" s="241"/>
      <c r="E160" s="12"/>
      <c r="F160" s="18"/>
    </row>
    <row r="161" spans="2:6" ht="14.1" customHeight="1" x14ac:dyDescent="0.25">
      <c r="B161" s="241"/>
      <c r="C161" s="241"/>
      <c r="D161" s="241"/>
      <c r="E161" s="13"/>
      <c r="F161" s="18"/>
    </row>
    <row r="162" spans="2:6" ht="14.1" customHeight="1" x14ac:dyDescent="0.25">
      <c r="B162" s="241"/>
      <c r="C162" s="241"/>
      <c r="D162" s="241"/>
      <c r="E162" s="13"/>
      <c r="F162" s="18"/>
    </row>
    <row r="163" spans="2:6" ht="14.1" customHeight="1" x14ac:dyDescent="0.25">
      <c r="B163" s="241"/>
      <c r="C163" s="241"/>
      <c r="D163" s="241"/>
      <c r="E163" s="12"/>
      <c r="F163" s="18"/>
    </row>
    <row r="164" spans="2:6" ht="13.5" customHeight="1" x14ac:dyDescent="0.25">
      <c r="B164" s="241"/>
      <c r="C164" s="241"/>
      <c r="D164" s="241"/>
      <c r="E164" s="13"/>
      <c r="F164" s="18"/>
    </row>
    <row r="165" spans="2:6" ht="14.1" customHeight="1" x14ac:dyDescent="0.25">
      <c r="B165" s="241"/>
      <c r="C165" s="241"/>
      <c r="D165" s="241"/>
      <c r="E165" s="13"/>
      <c r="F165" s="18"/>
    </row>
    <row r="166" spans="2:6" ht="14.1" customHeight="1" x14ac:dyDescent="0.25">
      <c r="B166" s="241"/>
      <c r="C166" s="241"/>
      <c r="D166" s="241"/>
      <c r="E166" s="13"/>
      <c r="F166" s="18"/>
    </row>
    <row r="167" spans="2:6" ht="14.1" customHeight="1" x14ac:dyDescent="0.25">
      <c r="B167" s="241"/>
      <c r="C167" s="241"/>
      <c r="D167" s="241"/>
      <c r="E167" s="13"/>
      <c r="F167" s="18"/>
    </row>
    <row r="168" spans="2:6" ht="14.1" customHeight="1" x14ac:dyDescent="0.25">
      <c r="B168" s="241"/>
      <c r="C168" s="241"/>
      <c r="D168" s="241"/>
      <c r="E168" s="13"/>
      <c r="F168" s="18"/>
    </row>
    <row r="169" spans="2:6" ht="14.1" customHeight="1" x14ac:dyDescent="0.25">
      <c r="B169" s="241"/>
      <c r="C169" s="241"/>
      <c r="D169" s="241"/>
      <c r="E169" s="13"/>
      <c r="F169" s="18"/>
    </row>
    <row r="170" spans="2:6" ht="14.1" customHeight="1" x14ac:dyDescent="0.25">
      <c r="B170" s="241"/>
      <c r="C170" s="241"/>
      <c r="D170" s="241"/>
      <c r="E170" s="12"/>
      <c r="F170" s="18"/>
    </row>
    <row r="171" spans="2:6" ht="14.1" customHeight="1" x14ac:dyDescent="0.25">
      <c r="B171" s="241"/>
      <c r="C171" s="241"/>
      <c r="D171" s="241"/>
      <c r="E171" s="13"/>
      <c r="F171" s="18"/>
    </row>
    <row r="172" spans="2:6" ht="14.1" customHeight="1" x14ac:dyDescent="0.25">
      <c r="B172" s="241"/>
      <c r="C172" s="241"/>
      <c r="D172" s="241"/>
      <c r="E172" s="13"/>
      <c r="F172" s="18"/>
    </row>
    <row r="173" spans="2:6" ht="14.1" customHeight="1" x14ac:dyDescent="0.25">
      <c r="B173" s="241"/>
      <c r="C173" s="241"/>
      <c r="D173" s="241"/>
      <c r="E173" s="13"/>
      <c r="F173" s="18"/>
    </row>
    <row r="174" spans="2:6" ht="14.1" customHeight="1" x14ac:dyDescent="0.25">
      <c r="B174" s="241"/>
      <c r="C174" s="241"/>
      <c r="D174" s="241"/>
      <c r="E174" s="12"/>
      <c r="F174" s="18"/>
    </row>
    <row r="175" spans="2:6" ht="14.1" customHeight="1" x14ac:dyDescent="0.25">
      <c r="B175" s="241"/>
      <c r="C175" s="241"/>
      <c r="D175" s="241"/>
      <c r="E175" s="12"/>
      <c r="F175" s="18"/>
    </row>
    <row r="176" spans="2:6" ht="14.1" customHeight="1" x14ac:dyDescent="0.25">
      <c r="B176" s="241"/>
      <c r="C176" s="241"/>
      <c r="D176" s="241"/>
      <c r="E176" s="12"/>
      <c r="F176" s="18"/>
    </row>
    <row r="177" spans="2:6" ht="14.1" customHeight="1" x14ac:dyDescent="0.25">
      <c r="B177" s="241"/>
      <c r="C177" s="241"/>
      <c r="D177" s="241"/>
      <c r="E177" s="12"/>
      <c r="F177" s="18"/>
    </row>
    <row r="178" spans="2:6" ht="14.1" customHeight="1" x14ac:dyDescent="0.25">
      <c r="B178" s="241"/>
      <c r="C178" s="241"/>
      <c r="D178" s="241"/>
      <c r="E178" s="12"/>
      <c r="F178" s="18"/>
    </row>
    <row r="179" spans="2:6" ht="14.1" customHeight="1" x14ac:dyDescent="0.25">
      <c r="B179" s="241"/>
      <c r="C179" s="241"/>
      <c r="D179" s="241"/>
      <c r="E179" s="12"/>
      <c r="F179" s="18"/>
    </row>
    <row r="180" spans="2:6" ht="14.1" customHeight="1" x14ac:dyDescent="0.25">
      <c r="B180" s="241"/>
      <c r="C180" s="241"/>
      <c r="D180" s="241"/>
      <c r="E180" s="12"/>
      <c r="F180" s="18"/>
    </row>
    <row r="181" spans="2:6" ht="14.1" customHeight="1" x14ac:dyDescent="0.25">
      <c r="B181" s="241"/>
      <c r="C181" s="241"/>
      <c r="D181" s="241"/>
      <c r="E181" s="12"/>
      <c r="F181" s="18"/>
    </row>
    <row r="182" spans="2:6" ht="14.1" customHeight="1" x14ac:dyDescent="0.25">
      <c r="B182" s="241"/>
      <c r="C182" s="241"/>
      <c r="D182" s="241"/>
      <c r="E182" s="13"/>
      <c r="F182" s="18"/>
    </row>
    <row r="183" spans="2:6" ht="14.1" customHeight="1" x14ac:dyDescent="0.25">
      <c r="B183" s="241"/>
      <c r="C183" s="241"/>
      <c r="D183" s="241"/>
      <c r="E183" s="13"/>
      <c r="F183" s="18"/>
    </row>
    <row r="184" spans="2:6" ht="14.1" customHeight="1" x14ac:dyDescent="0.25">
      <c r="B184" s="241"/>
      <c r="C184" s="241"/>
      <c r="D184" s="241"/>
      <c r="E184" s="13"/>
      <c r="F184" s="18"/>
    </row>
    <row r="185" spans="2:6" ht="14.1" customHeight="1" x14ac:dyDescent="0.25">
      <c r="B185" s="241"/>
      <c r="C185" s="241"/>
      <c r="D185" s="241"/>
      <c r="E185" s="13"/>
      <c r="F185" s="18"/>
    </row>
    <row r="186" spans="2:6" ht="14.1" customHeight="1" x14ac:dyDescent="0.25">
      <c r="B186" s="241"/>
      <c r="C186" s="241"/>
      <c r="D186" s="241"/>
      <c r="E186" s="13"/>
      <c r="F186" s="18"/>
    </row>
    <row r="187" spans="2:6" ht="14.1" customHeight="1" x14ac:dyDescent="0.25">
      <c r="B187" s="241"/>
      <c r="C187" s="241"/>
      <c r="D187" s="241"/>
      <c r="E187" s="13"/>
      <c r="F187" s="18"/>
    </row>
    <row r="188" spans="2:6" ht="14.1" customHeight="1" x14ac:dyDescent="0.25">
      <c r="B188" s="241"/>
      <c r="C188" s="241"/>
      <c r="D188" s="241"/>
      <c r="E188" s="13"/>
      <c r="F188" s="18"/>
    </row>
    <row r="189" spans="2:6" ht="14.1" customHeight="1" x14ac:dyDescent="0.25">
      <c r="B189" s="241"/>
      <c r="C189" s="241"/>
      <c r="D189" s="241"/>
      <c r="E189" s="12"/>
      <c r="F189" s="18"/>
    </row>
    <row r="190" spans="2:6" ht="14.1" customHeight="1" x14ac:dyDescent="0.25">
      <c r="B190" s="241"/>
      <c r="C190" s="241"/>
      <c r="D190" s="241"/>
      <c r="E190" s="13"/>
      <c r="F190" s="18"/>
    </row>
    <row r="191" spans="2:6" ht="14.1" customHeight="1" x14ac:dyDescent="0.25">
      <c r="B191" s="241"/>
      <c r="C191" s="241"/>
      <c r="D191" s="241"/>
      <c r="E191" s="13"/>
      <c r="F191" s="18"/>
    </row>
    <row r="192" spans="2:6" ht="14.1" customHeight="1" x14ac:dyDescent="0.25">
      <c r="B192" s="241"/>
      <c r="C192" s="241"/>
      <c r="D192" s="241"/>
      <c r="E192" s="13"/>
      <c r="F192" s="18"/>
    </row>
    <row r="193" spans="2:6" ht="14.1" customHeight="1" x14ac:dyDescent="0.25">
      <c r="B193" s="241"/>
      <c r="C193" s="241"/>
      <c r="D193" s="241"/>
      <c r="E193" s="13"/>
      <c r="F193" s="18"/>
    </row>
    <row r="194" spans="2:6" ht="14.1" customHeight="1" x14ac:dyDescent="0.25">
      <c r="B194" s="241"/>
      <c r="C194" s="241"/>
      <c r="D194" s="241"/>
      <c r="E194" s="13"/>
      <c r="F194" s="18"/>
    </row>
    <row r="195" spans="2:6" ht="14.1" customHeight="1" x14ac:dyDescent="0.25">
      <c r="B195" s="241"/>
      <c r="C195" s="241"/>
      <c r="D195" s="241"/>
      <c r="E195" s="13"/>
      <c r="F195" s="18"/>
    </row>
    <row r="196" spans="2:6" ht="14.1" customHeight="1" x14ac:dyDescent="0.25">
      <c r="B196" s="241"/>
      <c r="C196" s="241"/>
      <c r="D196" s="241"/>
      <c r="E196" s="13"/>
      <c r="F196" s="18"/>
    </row>
    <row r="197" spans="2:6" ht="14.1" customHeight="1" x14ac:dyDescent="0.25">
      <c r="B197" s="241"/>
      <c r="C197" s="241"/>
      <c r="D197" s="241"/>
      <c r="E197" s="13"/>
      <c r="F197" s="18"/>
    </row>
    <row r="198" spans="2:6" ht="14.1" customHeight="1" x14ac:dyDescent="0.25">
      <c r="B198" s="241"/>
      <c r="C198" s="241"/>
      <c r="D198" s="241"/>
      <c r="E198" s="12"/>
      <c r="F198" s="18"/>
    </row>
    <row r="199" spans="2:6" ht="14.1" customHeight="1" x14ac:dyDescent="0.25">
      <c r="B199" s="241"/>
      <c r="C199" s="241"/>
      <c r="D199" s="241"/>
      <c r="E199" s="13"/>
      <c r="F199" s="18"/>
    </row>
    <row r="200" spans="2:6" ht="14.1" customHeight="1" x14ac:dyDescent="0.25">
      <c r="B200" s="241"/>
      <c r="C200" s="241"/>
      <c r="D200" s="241"/>
      <c r="E200" s="13"/>
      <c r="F200" s="18"/>
    </row>
    <row r="201" spans="2:6" ht="14.1" customHeight="1" x14ac:dyDescent="0.25">
      <c r="B201" s="241"/>
      <c r="C201" s="241"/>
      <c r="D201" s="241"/>
      <c r="E201" s="13"/>
      <c r="F201" s="18"/>
    </row>
    <row r="202" spans="2:6" ht="14.1" customHeight="1" x14ac:dyDescent="0.25">
      <c r="B202" s="241"/>
      <c r="C202" s="241"/>
      <c r="D202" s="241"/>
      <c r="E202" s="13"/>
      <c r="F202" s="18"/>
    </row>
    <row r="203" spans="2:6" ht="14.1" customHeight="1" x14ac:dyDescent="0.25">
      <c r="B203" s="241"/>
      <c r="C203" s="241"/>
      <c r="D203" s="241"/>
      <c r="E203" s="12"/>
      <c r="F203" s="18"/>
    </row>
    <row r="204" spans="2:6" ht="14.1" customHeight="1" x14ac:dyDescent="0.25">
      <c r="B204" s="241"/>
      <c r="C204" s="241"/>
      <c r="D204" s="241"/>
      <c r="E204" s="13"/>
      <c r="F204" s="18"/>
    </row>
    <row r="205" spans="2:6" ht="14.1" customHeight="1" x14ac:dyDescent="0.25">
      <c r="B205" s="241"/>
      <c r="C205" s="241"/>
      <c r="D205" s="241"/>
      <c r="E205" s="13"/>
      <c r="F205" s="18"/>
    </row>
    <row r="206" spans="2:6" ht="14.1" customHeight="1" x14ac:dyDescent="0.25">
      <c r="B206" s="241"/>
      <c r="C206" s="241"/>
      <c r="D206" s="241"/>
      <c r="E206" s="13"/>
      <c r="F206" s="18"/>
    </row>
    <row r="207" spans="2:6" ht="14.1" customHeight="1" x14ac:dyDescent="0.25">
      <c r="B207" s="241"/>
      <c r="C207" s="241"/>
      <c r="D207" s="241"/>
      <c r="E207" s="13"/>
      <c r="F207" s="18"/>
    </row>
    <row r="208" spans="2:6" ht="14.1" customHeight="1" x14ac:dyDescent="0.25">
      <c r="B208" s="241"/>
      <c r="C208" s="241"/>
      <c r="D208" s="241"/>
      <c r="E208" s="12"/>
      <c r="F208" s="18"/>
    </row>
    <row r="209" spans="2:6" ht="14.1" customHeight="1" x14ac:dyDescent="0.25">
      <c r="B209" s="241"/>
      <c r="C209" s="241"/>
      <c r="D209" s="241"/>
      <c r="E209" s="12"/>
      <c r="F209" s="18"/>
    </row>
    <row r="210" spans="2:6" ht="14.1" customHeight="1" x14ac:dyDescent="0.25">
      <c r="B210" s="241"/>
      <c r="C210" s="241"/>
      <c r="D210" s="241"/>
      <c r="E210" s="12"/>
      <c r="F210" s="18"/>
    </row>
    <row r="211" spans="2:6" ht="14.1" customHeight="1" x14ac:dyDescent="0.25">
      <c r="B211" s="241"/>
      <c r="C211" s="241"/>
      <c r="D211" s="241"/>
      <c r="E211" s="12"/>
      <c r="F211" s="18"/>
    </row>
    <row r="212" spans="2:6" ht="14.1" customHeight="1" x14ac:dyDescent="0.25">
      <c r="B212" s="241"/>
      <c r="C212" s="241"/>
      <c r="D212" s="241"/>
      <c r="E212" s="12"/>
      <c r="F212" s="18"/>
    </row>
    <row r="213" spans="2:6" ht="14.1" customHeight="1" x14ac:dyDescent="0.25">
      <c r="B213" s="241"/>
      <c r="C213" s="241"/>
      <c r="D213" s="241"/>
      <c r="E213" s="12"/>
      <c r="F213" s="18"/>
    </row>
    <row r="214" spans="2:6" ht="14.1" customHeight="1" x14ac:dyDescent="0.25">
      <c r="B214" s="241"/>
      <c r="C214" s="241"/>
      <c r="D214" s="241"/>
      <c r="E214" s="12"/>
      <c r="F214" s="18"/>
    </row>
    <row r="215" spans="2:6" ht="14.1" customHeight="1" x14ac:dyDescent="0.25">
      <c r="B215" s="241"/>
      <c r="C215" s="241"/>
      <c r="D215" s="241"/>
      <c r="E215" s="12"/>
      <c r="F215" s="18"/>
    </row>
    <row r="216" spans="2:6" ht="14.1" customHeight="1" x14ac:dyDescent="0.25">
      <c r="B216" s="241"/>
      <c r="C216" s="241"/>
      <c r="D216" s="241"/>
      <c r="E216" s="12"/>
      <c r="F216" s="18"/>
    </row>
    <row r="217" spans="2:6" ht="14.1" customHeight="1" x14ac:dyDescent="0.25">
      <c r="B217" s="241"/>
      <c r="C217" s="241"/>
      <c r="D217" s="241"/>
      <c r="E217" s="12"/>
      <c r="F217" s="18"/>
    </row>
    <row r="218" spans="2:6" ht="14.1" customHeight="1" x14ac:dyDescent="0.25">
      <c r="B218" s="241"/>
      <c r="C218" s="241"/>
      <c r="D218" s="241"/>
      <c r="E218" s="12"/>
      <c r="F218" s="18"/>
    </row>
    <row r="219" spans="2:6" ht="13.5" customHeight="1" x14ac:dyDescent="0.25">
      <c r="B219" s="241"/>
      <c r="C219" s="241"/>
      <c r="D219" s="241"/>
      <c r="E219" s="12"/>
      <c r="F219" s="18"/>
    </row>
    <row r="220" spans="2:6" ht="14.1" customHeight="1" x14ac:dyDescent="0.25">
      <c r="B220" s="241"/>
      <c r="C220" s="241"/>
      <c r="D220" s="241"/>
      <c r="E220" s="12"/>
      <c r="F220" s="18"/>
    </row>
    <row r="221" spans="2:6" ht="14.1" customHeight="1" x14ac:dyDescent="0.25">
      <c r="B221" s="241"/>
      <c r="C221" s="241"/>
      <c r="D221" s="241"/>
      <c r="E221" s="12"/>
      <c r="F221" s="18"/>
    </row>
    <row r="222" spans="2:6" ht="14.1" customHeight="1" x14ac:dyDescent="0.25">
      <c r="B222" s="241"/>
      <c r="C222" s="241"/>
      <c r="D222" s="241"/>
      <c r="E222" s="12"/>
      <c r="F222" s="18"/>
    </row>
    <row r="223" spans="2:6" ht="14.1" customHeight="1" x14ac:dyDescent="0.25">
      <c r="B223" s="241"/>
      <c r="C223" s="241"/>
      <c r="D223" s="241"/>
      <c r="E223" s="12"/>
      <c r="F223" s="18"/>
    </row>
    <row r="224" spans="2:6" ht="14.1" customHeight="1" x14ac:dyDescent="0.25">
      <c r="B224" s="241"/>
      <c r="C224" s="241"/>
      <c r="D224" s="241"/>
      <c r="E224" s="12"/>
      <c r="F224" s="18"/>
    </row>
    <row r="225" spans="2:6" ht="14.1" customHeight="1" x14ac:dyDescent="0.25">
      <c r="B225" s="241"/>
      <c r="C225" s="241"/>
      <c r="D225" s="241"/>
      <c r="E225" s="12"/>
      <c r="F225" s="18"/>
    </row>
    <row r="226" spans="2:6" ht="14.1" customHeight="1" x14ac:dyDescent="0.25">
      <c r="B226" s="241"/>
      <c r="C226" s="241"/>
      <c r="D226" s="241"/>
      <c r="E226" s="12"/>
      <c r="F226" s="18"/>
    </row>
    <row r="227" spans="2:6" ht="14.1" customHeight="1" x14ac:dyDescent="0.25">
      <c r="B227" s="241"/>
      <c r="C227" s="241"/>
      <c r="D227" s="241"/>
      <c r="E227" s="12"/>
      <c r="F227" s="18"/>
    </row>
    <row r="228" spans="2:6" ht="14.1" customHeight="1" x14ac:dyDescent="0.25">
      <c r="B228" s="241"/>
      <c r="C228" s="241"/>
      <c r="D228" s="241"/>
      <c r="E228" s="12"/>
      <c r="F228" s="18"/>
    </row>
    <row r="229" spans="2:6" ht="14.1" customHeight="1" x14ac:dyDescent="0.25">
      <c r="B229" s="241"/>
      <c r="C229" s="241"/>
      <c r="D229" s="241"/>
      <c r="E229" s="12"/>
      <c r="F229" s="18"/>
    </row>
    <row r="230" spans="2:6" ht="14.1" customHeight="1" x14ac:dyDescent="0.25">
      <c r="B230" s="241"/>
      <c r="C230" s="241"/>
      <c r="D230" s="241"/>
      <c r="E230" s="12"/>
      <c r="F230" s="18"/>
    </row>
    <row r="231" spans="2:6" ht="14.1" customHeight="1" x14ac:dyDescent="0.25">
      <c r="B231" s="241"/>
      <c r="C231" s="241"/>
      <c r="D231" s="241"/>
      <c r="E231" s="12"/>
      <c r="F231" s="18"/>
    </row>
    <row r="232" spans="2:6" ht="14.1" customHeight="1" x14ac:dyDescent="0.25">
      <c r="B232" s="241"/>
      <c r="C232" s="241"/>
      <c r="D232" s="241"/>
      <c r="E232" s="12"/>
      <c r="F232" s="18"/>
    </row>
    <row r="233" spans="2:6" ht="14.1" customHeight="1" x14ac:dyDescent="0.25">
      <c r="B233" s="241"/>
      <c r="C233" s="241"/>
      <c r="D233" s="241"/>
      <c r="E233" s="12"/>
      <c r="F233" s="18"/>
    </row>
    <row r="234" spans="2:6" ht="14.1" customHeight="1" x14ac:dyDescent="0.25">
      <c r="B234" s="241"/>
      <c r="C234" s="241"/>
      <c r="D234" s="241"/>
      <c r="E234" s="12"/>
      <c r="F234" s="18"/>
    </row>
    <row r="235" spans="2:6" ht="14.1" customHeight="1" x14ac:dyDescent="0.25">
      <c r="B235" s="241"/>
      <c r="C235" s="241"/>
      <c r="D235" s="241"/>
      <c r="E235" s="12"/>
      <c r="F235" s="18"/>
    </row>
    <row r="236" spans="2:6" ht="14.1" customHeight="1" x14ac:dyDescent="0.25">
      <c r="B236" s="241"/>
      <c r="C236" s="241"/>
      <c r="D236" s="241"/>
      <c r="E236" s="12"/>
      <c r="F236" s="18"/>
    </row>
    <row r="237" spans="2:6" ht="14.1" customHeight="1" x14ac:dyDescent="0.25">
      <c r="B237" s="241"/>
      <c r="C237" s="241"/>
      <c r="D237" s="241"/>
      <c r="E237" s="12"/>
      <c r="F237" s="18"/>
    </row>
    <row r="238" spans="2:6" ht="14.1" customHeight="1" x14ac:dyDescent="0.25">
      <c r="B238" s="241"/>
      <c r="C238" s="241"/>
      <c r="D238" s="241"/>
      <c r="E238" s="12"/>
      <c r="F238" s="18"/>
    </row>
    <row r="239" spans="2:6" ht="14.1" customHeight="1" x14ac:dyDescent="0.25">
      <c r="B239" s="241"/>
      <c r="C239" s="241"/>
      <c r="D239" s="241"/>
      <c r="E239" s="12"/>
      <c r="F239" s="18"/>
    </row>
    <row r="240" spans="2:6" ht="14.1" customHeight="1" x14ac:dyDescent="0.25">
      <c r="B240" s="241"/>
      <c r="C240" s="241"/>
      <c r="D240" s="241"/>
      <c r="E240" s="12"/>
      <c r="F240" s="18"/>
    </row>
    <row r="241" spans="2:6" ht="14.1" customHeight="1" x14ac:dyDescent="0.25">
      <c r="B241" s="241"/>
      <c r="C241" s="241"/>
      <c r="D241" s="241"/>
      <c r="E241" s="12"/>
      <c r="F241" s="18"/>
    </row>
    <row r="242" spans="2:6" ht="14.1" customHeight="1" x14ac:dyDescent="0.25">
      <c r="B242" s="241"/>
      <c r="C242" s="241"/>
      <c r="D242" s="241"/>
      <c r="E242" s="12"/>
      <c r="F242" s="18"/>
    </row>
    <row r="243" spans="2:6" ht="14.1" customHeight="1" x14ac:dyDescent="0.25">
      <c r="B243" s="241"/>
      <c r="C243" s="241"/>
      <c r="D243" s="241"/>
      <c r="E243" s="12"/>
      <c r="F243" s="18"/>
    </row>
    <row r="244" spans="2:6" ht="14.1" customHeight="1" x14ac:dyDescent="0.25">
      <c r="B244" s="241"/>
      <c r="C244" s="241"/>
      <c r="D244" s="241"/>
      <c r="E244" s="12"/>
      <c r="F244" s="18"/>
    </row>
    <row r="245" spans="2:6" ht="14.1" customHeight="1" x14ac:dyDescent="0.25">
      <c r="B245" s="241"/>
      <c r="C245" s="241"/>
      <c r="D245" s="241"/>
      <c r="E245" s="12"/>
      <c r="F245" s="18"/>
    </row>
    <row r="246" spans="2:6" ht="14.1" customHeight="1" x14ac:dyDescent="0.25">
      <c r="B246" s="241"/>
      <c r="C246" s="241"/>
      <c r="D246" s="241"/>
      <c r="E246" s="12"/>
      <c r="F246" s="18"/>
    </row>
    <row r="247" spans="2:6" ht="14.1" customHeight="1" x14ac:dyDescent="0.25">
      <c r="B247" s="241"/>
      <c r="C247" s="241"/>
      <c r="D247" s="241"/>
      <c r="E247" s="12"/>
      <c r="F247" s="18"/>
    </row>
    <row r="248" spans="2:6" ht="14.1" customHeight="1" x14ac:dyDescent="0.25">
      <c r="B248" s="241"/>
      <c r="C248" s="241"/>
      <c r="D248" s="241"/>
      <c r="E248" s="12"/>
      <c r="F248" s="18"/>
    </row>
    <row r="249" spans="2:6" ht="14.1" customHeight="1" x14ac:dyDescent="0.25">
      <c r="B249" s="241"/>
      <c r="C249" s="241"/>
      <c r="D249" s="241"/>
      <c r="E249" s="12"/>
      <c r="F249" s="18"/>
    </row>
    <row r="250" spans="2:6" ht="14.1" customHeight="1" x14ac:dyDescent="0.25">
      <c r="B250" s="241"/>
      <c r="C250" s="241"/>
      <c r="D250" s="241"/>
      <c r="E250" s="13"/>
      <c r="F250" s="18"/>
    </row>
    <row r="251" spans="2:6" ht="14.1" customHeight="1" x14ac:dyDescent="0.25">
      <c r="B251" s="241"/>
      <c r="C251" s="241"/>
      <c r="D251" s="241"/>
      <c r="E251" s="13"/>
      <c r="F251" s="18"/>
    </row>
    <row r="252" spans="2:6" ht="14.1" customHeight="1" x14ac:dyDescent="0.25">
      <c r="B252" s="241"/>
      <c r="C252" s="241"/>
      <c r="D252" s="241"/>
      <c r="E252" s="12"/>
      <c r="F252" s="18"/>
    </row>
    <row r="253" spans="2:6" ht="14.1" customHeight="1" x14ac:dyDescent="0.25">
      <c r="B253" s="241"/>
      <c r="C253" s="241"/>
      <c r="D253" s="241"/>
      <c r="E253" s="13"/>
      <c r="F253" s="18"/>
    </row>
    <row r="254" spans="2:6" ht="14.1" customHeight="1" x14ac:dyDescent="0.25">
      <c r="B254" s="241"/>
      <c r="C254" s="241"/>
      <c r="D254" s="241"/>
      <c r="E254" s="12"/>
      <c r="F254" s="18"/>
    </row>
    <row r="255" spans="2:6" ht="14.1" customHeight="1" x14ac:dyDescent="0.25">
      <c r="B255" s="241"/>
      <c r="C255" s="241"/>
      <c r="D255" s="241"/>
      <c r="E255" s="13"/>
      <c r="F255" s="18"/>
    </row>
    <row r="256" spans="2:6" ht="14.1" customHeight="1" x14ac:dyDescent="0.25">
      <c r="B256" s="241"/>
      <c r="C256" s="241"/>
      <c r="D256" s="241"/>
      <c r="E256" s="12"/>
      <c r="F256" s="18"/>
    </row>
    <row r="257" spans="2:6" ht="14.1" customHeight="1" x14ac:dyDescent="0.25">
      <c r="B257" s="241"/>
      <c r="C257" s="241"/>
      <c r="D257" s="241"/>
      <c r="E257" s="13"/>
      <c r="F257" s="18"/>
    </row>
    <row r="258" spans="2:6" ht="14.1" customHeight="1" x14ac:dyDescent="0.25">
      <c r="B258" s="241"/>
      <c r="C258" s="241"/>
      <c r="D258" s="241"/>
      <c r="E258" s="12"/>
      <c r="F258" s="18"/>
    </row>
    <row r="259" spans="2:6" ht="14.1" customHeight="1" x14ac:dyDescent="0.25">
      <c r="B259" s="241"/>
      <c r="C259" s="241"/>
      <c r="D259" s="241"/>
      <c r="E259" s="12"/>
      <c r="F259" s="18"/>
    </row>
    <row r="260" spans="2:6" ht="14.1" customHeight="1" x14ac:dyDescent="0.25">
      <c r="B260" s="241"/>
      <c r="C260" s="241"/>
      <c r="D260" s="241"/>
      <c r="E260" s="12"/>
      <c r="F260" s="18"/>
    </row>
    <row r="261" spans="2:6" ht="14.1" customHeight="1" x14ac:dyDescent="0.25">
      <c r="B261" s="241"/>
      <c r="C261" s="241"/>
      <c r="D261" s="241"/>
      <c r="E261" s="12"/>
      <c r="F261" s="18"/>
    </row>
    <row r="262" spans="2:6" ht="14.1" customHeight="1" x14ac:dyDescent="0.25">
      <c r="B262" s="241"/>
      <c r="C262" s="241"/>
      <c r="D262" s="241"/>
      <c r="E262" s="13"/>
      <c r="F262" s="18"/>
    </row>
    <row r="263" spans="2:6" ht="14.1" customHeight="1" x14ac:dyDescent="0.25">
      <c r="B263" s="241"/>
      <c r="C263" s="241"/>
      <c r="D263" s="241"/>
      <c r="E263" s="13"/>
      <c r="F263" s="18"/>
    </row>
    <row r="264" spans="2:6" ht="14.1" customHeight="1" x14ac:dyDescent="0.25">
      <c r="B264" s="241"/>
      <c r="C264" s="241"/>
      <c r="D264" s="241"/>
      <c r="E264" s="13"/>
      <c r="F264" s="18"/>
    </row>
    <row r="265" spans="2:6" ht="14.1" customHeight="1" x14ac:dyDescent="0.25">
      <c r="B265" s="241"/>
      <c r="C265" s="241"/>
      <c r="D265" s="241"/>
      <c r="E265" s="13"/>
      <c r="F265" s="18"/>
    </row>
    <row r="266" spans="2:6" ht="14.1" customHeight="1" x14ac:dyDescent="0.25">
      <c r="B266" s="241"/>
      <c r="C266" s="241"/>
      <c r="D266" s="241"/>
      <c r="E266" s="13"/>
      <c r="F266" s="18"/>
    </row>
    <row r="267" spans="2:6" ht="14.1" customHeight="1" x14ac:dyDescent="0.25">
      <c r="B267" s="241"/>
      <c r="C267" s="241"/>
      <c r="D267" s="241"/>
      <c r="E267" s="13"/>
      <c r="F267" s="18"/>
    </row>
    <row r="268" spans="2:6" ht="14.1" customHeight="1" x14ac:dyDescent="0.25">
      <c r="B268" s="241"/>
      <c r="C268" s="241"/>
      <c r="D268" s="241"/>
      <c r="E268" s="13"/>
      <c r="F268" s="18"/>
    </row>
    <row r="269" spans="2:6" ht="14.1" customHeight="1" x14ac:dyDescent="0.25">
      <c r="B269" s="241"/>
      <c r="C269" s="241"/>
      <c r="D269" s="241"/>
      <c r="E269" s="13"/>
      <c r="F269" s="18"/>
    </row>
    <row r="270" spans="2:6" ht="14.1" customHeight="1" x14ac:dyDescent="0.25">
      <c r="B270" s="241"/>
      <c r="C270" s="241"/>
      <c r="D270" s="241"/>
      <c r="E270" s="12"/>
      <c r="F270" s="18"/>
    </row>
    <row r="271" spans="2:6" ht="14.1" customHeight="1" x14ac:dyDescent="0.25">
      <c r="B271" s="241"/>
      <c r="C271" s="241"/>
      <c r="D271" s="241"/>
      <c r="E271" s="13"/>
      <c r="F271" s="18"/>
    </row>
    <row r="272" spans="2:6" ht="14.1" customHeight="1" x14ac:dyDescent="0.25">
      <c r="B272" s="241"/>
      <c r="C272" s="241"/>
      <c r="D272" s="241"/>
      <c r="E272" s="13"/>
      <c r="F272" s="18"/>
    </row>
    <row r="273" spans="2:6" ht="14.1" customHeight="1" x14ac:dyDescent="0.25">
      <c r="B273" s="241"/>
      <c r="C273" s="241"/>
      <c r="D273" s="241"/>
      <c r="E273" s="13"/>
      <c r="F273" s="18"/>
    </row>
    <row r="274" spans="2:6" ht="13.5" customHeight="1" x14ac:dyDescent="0.25">
      <c r="B274" s="241"/>
      <c r="C274" s="241"/>
      <c r="D274" s="241"/>
      <c r="E274" s="13"/>
      <c r="F274" s="18"/>
    </row>
    <row r="275" spans="2:6" ht="14.1" customHeight="1" x14ac:dyDescent="0.25">
      <c r="B275" s="241"/>
      <c r="C275" s="241"/>
      <c r="D275" s="241"/>
      <c r="E275" s="13"/>
      <c r="F275" s="18"/>
    </row>
    <row r="276" spans="2:6" ht="14.1" customHeight="1" x14ac:dyDescent="0.25">
      <c r="B276" s="241"/>
      <c r="C276" s="241"/>
      <c r="D276" s="241"/>
      <c r="E276" s="13"/>
      <c r="F276" s="18"/>
    </row>
    <row r="277" spans="2:6" ht="14.1" customHeight="1" x14ac:dyDescent="0.25">
      <c r="B277" s="241"/>
      <c r="C277" s="241"/>
      <c r="D277" s="241"/>
      <c r="E277" s="13"/>
      <c r="F277" s="18"/>
    </row>
    <row r="278" spans="2:6" ht="14.1" customHeight="1" x14ac:dyDescent="0.25">
      <c r="B278" s="241"/>
      <c r="C278" s="241"/>
      <c r="D278" s="241"/>
      <c r="E278" s="13"/>
      <c r="F278" s="18"/>
    </row>
    <row r="279" spans="2:6" ht="14.1" customHeight="1" x14ac:dyDescent="0.25">
      <c r="B279" s="241"/>
      <c r="C279" s="241"/>
      <c r="D279" s="241"/>
      <c r="E279" s="13"/>
      <c r="F279" s="18"/>
    </row>
    <row r="280" spans="2:6" ht="14.1" customHeight="1" x14ac:dyDescent="0.25">
      <c r="B280" s="241"/>
      <c r="C280" s="241"/>
      <c r="D280" s="241"/>
      <c r="E280" s="13"/>
      <c r="F280" s="18"/>
    </row>
    <row r="281" spans="2:6" ht="14.1" customHeight="1" x14ac:dyDescent="0.25">
      <c r="B281" s="241"/>
      <c r="C281" s="241"/>
      <c r="D281" s="241"/>
      <c r="E281" s="13"/>
      <c r="F281" s="18"/>
    </row>
    <row r="282" spans="2:6" ht="14.1" customHeight="1" x14ac:dyDescent="0.25">
      <c r="B282" s="241"/>
      <c r="C282" s="241"/>
      <c r="D282" s="241"/>
      <c r="E282" s="13"/>
      <c r="F282" s="18"/>
    </row>
    <row r="283" spans="2:6" ht="14.1" customHeight="1" x14ac:dyDescent="0.25">
      <c r="B283" s="241"/>
      <c r="C283" s="241"/>
      <c r="D283" s="241"/>
      <c r="E283" s="13"/>
      <c r="F283" s="18"/>
    </row>
    <row r="284" spans="2:6" ht="14.1" customHeight="1" x14ac:dyDescent="0.25">
      <c r="B284" s="241"/>
      <c r="C284" s="241"/>
      <c r="D284" s="241"/>
      <c r="E284" s="13"/>
      <c r="F284" s="18"/>
    </row>
    <row r="285" spans="2:6" ht="14.1" customHeight="1" x14ac:dyDescent="0.25">
      <c r="B285" s="241"/>
      <c r="C285" s="241"/>
      <c r="D285" s="241"/>
      <c r="E285" s="13"/>
      <c r="F285" s="18"/>
    </row>
    <row r="286" spans="2:6" ht="14.1" customHeight="1" x14ac:dyDescent="0.25">
      <c r="B286" s="241"/>
      <c r="C286" s="241"/>
      <c r="D286" s="241"/>
      <c r="E286" s="13"/>
      <c r="F286" s="18"/>
    </row>
    <row r="287" spans="2:6" ht="14.1" customHeight="1" x14ac:dyDescent="0.25">
      <c r="B287" s="241"/>
      <c r="C287" s="241"/>
      <c r="D287" s="241"/>
      <c r="E287" s="13"/>
      <c r="F287" s="18"/>
    </row>
    <row r="288" spans="2:6" ht="14.1" customHeight="1" x14ac:dyDescent="0.25">
      <c r="B288" s="241"/>
      <c r="C288" s="241"/>
      <c r="D288" s="241"/>
      <c r="E288" s="13"/>
      <c r="F288" s="18"/>
    </row>
    <row r="289" spans="2:6" ht="14.1" customHeight="1" x14ac:dyDescent="0.25">
      <c r="B289" s="241"/>
      <c r="C289" s="241"/>
      <c r="D289" s="241"/>
      <c r="E289" s="13"/>
      <c r="F289" s="18"/>
    </row>
    <row r="290" spans="2:6" ht="14.1" customHeight="1" x14ac:dyDescent="0.25">
      <c r="B290" s="241"/>
      <c r="C290" s="241"/>
      <c r="D290" s="241"/>
      <c r="E290" s="13"/>
      <c r="F290" s="18"/>
    </row>
    <row r="291" spans="2:6" ht="14.1" customHeight="1" x14ac:dyDescent="0.25">
      <c r="B291" s="241"/>
      <c r="C291" s="241"/>
      <c r="D291" s="241"/>
      <c r="E291" s="13"/>
      <c r="F291" s="18"/>
    </row>
    <row r="292" spans="2:6" ht="14.1" customHeight="1" x14ac:dyDescent="0.25">
      <c r="B292" s="241"/>
      <c r="C292" s="241"/>
      <c r="D292" s="241"/>
      <c r="E292" s="13"/>
      <c r="F292" s="18"/>
    </row>
    <row r="293" spans="2:6" ht="14.1" customHeight="1" x14ac:dyDescent="0.25">
      <c r="B293" s="241"/>
      <c r="C293" s="241"/>
      <c r="D293" s="241"/>
      <c r="E293" s="13"/>
      <c r="F293" s="18"/>
    </row>
    <row r="294" spans="2:6" ht="14.1" customHeight="1" x14ac:dyDescent="0.25">
      <c r="B294" s="241"/>
      <c r="C294" s="241"/>
      <c r="D294" s="241"/>
      <c r="E294" s="13"/>
      <c r="F294" s="18"/>
    </row>
    <row r="295" spans="2:6" ht="14.1" customHeight="1" x14ac:dyDescent="0.25">
      <c r="B295" s="241"/>
      <c r="C295" s="241"/>
      <c r="D295" s="241"/>
      <c r="E295" s="13"/>
      <c r="F295" s="18"/>
    </row>
    <row r="296" spans="2:6" ht="14.1" customHeight="1" x14ac:dyDescent="0.25">
      <c r="B296" s="241"/>
      <c r="C296" s="241"/>
      <c r="D296" s="241"/>
      <c r="E296" s="13"/>
      <c r="F296" s="18"/>
    </row>
    <row r="297" spans="2:6" ht="14.1" customHeight="1" x14ac:dyDescent="0.25">
      <c r="B297" s="241"/>
      <c r="C297" s="241"/>
      <c r="D297" s="241"/>
      <c r="E297" s="13"/>
      <c r="F297" s="18"/>
    </row>
    <row r="298" spans="2:6" ht="14.1" customHeight="1" x14ac:dyDescent="0.25">
      <c r="B298" s="241"/>
      <c r="C298" s="241"/>
      <c r="D298" s="241"/>
      <c r="E298" s="13"/>
      <c r="F298" s="18"/>
    </row>
    <row r="299" spans="2:6" ht="14.1" customHeight="1" x14ac:dyDescent="0.25">
      <c r="B299" s="241"/>
      <c r="C299" s="241"/>
      <c r="D299" s="241"/>
      <c r="E299" s="13"/>
      <c r="F299" s="18"/>
    </row>
    <row r="300" spans="2:6" ht="14.1" customHeight="1" x14ac:dyDescent="0.25">
      <c r="B300" s="241"/>
      <c r="C300" s="241"/>
      <c r="D300" s="241"/>
      <c r="E300" s="13"/>
      <c r="F300" s="18"/>
    </row>
    <row r="301" spans="2:6" ht="14.1" customHeight="1" x14ac:dyDescent="0.25">
      <c r="B301" s="241"/>
      <c r="C301" s="241"/>
      <c r="D301" s="241"/>
      <c r="E301" s="13"/>
      <c r="F301" s="18"/>
    </row>
    <row r="302" spans="2:6" ht="14.1" customHeight="1" x14ac:dyDescent="0.25">
      <c r="B302" s="241"/>
      <c r="C302" s="241"/>
      <c r="D302" s="241"/>
      <c r="E302" s="13"/>
      <c r="F302" s="18"/>
    </row>
    <row r="303" spans="2:6" ht="14.1" customHeight="1" x14ac:dyDescent="0.25">
      <c r="B303" s="241"/>
      <c r="C303" s="241"/>
      <c r="D303" s="241"/>
      <c r="E303" s="13"/>
      <c r="F303" s="18"/>
    </row>
    <row r="304" spans="2:6" ht="14.1" customHeight="1" x14ac:dyDescent="0.25">
      <c r="B304" s="241"/>
      <c r="C304" s="241"/>
      <c r="D304" s="241"/>
      <c r="E304" s="12"/>
      <c r="F304" s="18"/>
    </row>
    <row r="305" spans="2:6" ht="13.5" customHeight="1" x14ac:dyDescent="0.25">
      <c r="B305" s="241"/>
      <c r="C305" s="241"/>
      <c r="D305" s="241"/>
      <c r="E305" s="12"/>
      <c r="F305" s="18"/>
    </row>
    <row r="306" spans="2:6" x14ac:dyDescent="0.25">
      <c r="F306" s="18"/>
    </row>
    <row r="307" spans="2:6" x14ac:dyDescent="0.25">
      <c r="F307" s="18"/>
    </row>
    <row r="308" spans="2:6" x14ac:dyDescent="0.25">
      <c r="F308" s="18"/>
    </row>
    <row r="309" spans="2:6" x14ac:dyDescent="0.25">
      <c r="F309" s="18"/>
    </row>
    <row r="310" spans="2:6" x14ac:dyDescent="0.25">
      <c r="F310" s="18"/>
    </row>
    <row r="311" spans="2:6" x14ac:dyDescent="0.25">
      <c r="F311" s="18"/>
    </row>
    <row r="312" spans="2:6" x14ac:dyDescent="0.25">
      <c r="F312" s="18"/>
    </row>
    <row r="313" spans="2:6" x14ac:dyDescent="0.25">
      <c r="F313" s="18"/>
    </row>
    <row r="314" spans="2:6" x14ac:dyDescent="0.25">
      <c r="F314" s="18"/>
    </row>
    <row r="315" spans="2:6" x14ac:dyDescent="0.25">
      <c r="F315" s="18"/>
    </row>
    <row r="316" spans="2:6" x14ac:dyDescent="0.25">
      <c r="F316" s="18"/>
    </row>
    <row r="317" spans="2:6" x14ac:dyDescent="0.25">
      <c r="F317" s="18"/>
    </row>
    <row r="318" spans="2:6" x14ac:dyDescent="0.25">
      <c r="F318" s="18"/>
    </row>
    <row r="319" spans="2:6" x14ac:dyDescent="0.25">
      <c r="F319" s="18"/>
    </row>
    <row r="320" spans="2:6" x14ac:dyDescent="0.25">
      <c r="F320" s="18"/>
    </row>
    <row r="321" spans="6:6" x14ac:dyDescent="0.25">
      <c r="F321" s="18"/>
    </row>
    <row r="322" spans="6:6" x14ac:dyDescent="0.25">
      <c r="F322" s="18"/>
    </row>
    <row r="323" spans="6:6" x14ac:dyDescent="0.25">
      <c r="F323" s="18"/>
    </row>
    <row r="324" spans="6:6" x14ac:dyDescent="0.25">
      <c r="F324" s="18"/>
    </row>
    <row r="325" spans="6:6" x14ac:dyDescent="0.25">
      <c r="F325" s="18"/>
    </row>
    <row r="326" spans="6:6" x14ac:dyDescent="0.25">
      <c r="F326" s="18"/>
    </row>
    <row r="327" spans="6:6" x14ac:dyDescent="0.25">
      <c r="F327" s="18"/>
    </row>
    <row r="328" spans="6:6" x14ac:dyDescent="0.25">
      <c r="F328" s="18"/>
    </row>
    <row r="329" spans="6:6" x14ac:dyDescent="0.25">
      <c r="F329" s="18"/>
    </row>
    <row r="330" spans="6:6" x14ac:dyDescent="0.25">
      <c r="F330" s="18"/>
    </row>
    <row r="331" spans="6:6" x14ac:dyDescent="0.25">
      <c r="F331" s="18"/>
    </row>
    <row r="332" spans="6:6" x14ac:dyDescent="0.25">
      <c r="F332" s="18"/>
    </row>
    <row r="333" spans="6:6" x14ac:dyDescent="0.25">
      <c r="F333" s="18"/>
    </row>
    <row r="334" spans="6:6" x14ac:dyDescent="0.25">
      <c r="F334" s="18"/>
    </row>
    <row r="335" spans="6:6" x14ac:dyDescent="0.25">
      <c r="F335" s="18"/>
    </row>
    <row r="336" spans="6:6" x14ac:dyDescent="0.25">
      <c r="F336" s="18"/>
    </row>
    <row r="337" spans="6:6" x14ac:dyDescent="0.25">
      <c r="F337" s="18"/>
    </row>
    <row r="338" spans="6:6" x14ac:dyDescent="0.25">
      <c r="F338" s="18"/>
    </row>
    <row r="339" spans="6:6" x14ac:dyDescent="0.25">
      <c r="F339" s="18"/>
    </row>
    <row r="340" spans="6:6" x14ac:dyDescent="0.25">
      <c r="F340" s="18"/>
    </row>
    <row r="341" spans="6:6" x14ac:dyDescent="0.25">
      <c r="F341" s="18"/>
    </row>
    <row r="342" spans="6:6" x14ac:dyDescent="0.25">
      <c r="F342" s="18"/>
    </row>
    <row r="343" spans="6:6" x14ac:dyDescent="0.25">
      <c r="F343" s="18"/>
    </row>
    <row r="344" spans="6:6" x14ac:dyDescent="0.25">
      <c r="F344" s="18"/>
    </row>
    <row r="345" spans="6:6" x14ac:dyDescent="0.25">
      <c r="F345" s="18"/>
    </row>
    <row r="346" spans="6:6" x14ac:dyDescent="0.25">
      <c r="F346" s="18"/>
    </row>
    <row r="347" spans="6:6" x14ac:dyDescent="0.25">
      <c r="F347" s="18"/>
    </row>
    <row r="348" spans="6:6" x14ac:dyDescent="0.25">
      <c r="F348" s="18"/>
    </row>
    <row r="349" spans="6:6" x14ac:dyDescent="0.25">
      <c r="F349" s="18"/>
    </row>
    <row r="350" spans="6:6" x14ac:dyDescent="0.25">
      <c r="F350" s="18"/>
    </row>
    <row r="351" spans="6:6" x14ac:dyDescent="0.25">
      <c r="F351" s="18"/>
    </row>
    <row r="352" spans="6:6" x14ac:dyDescent="0.25">
      <c r="F352" s="18"/>
    </row>
    <row r="353" spans="6:6" x14ac:dyDescent="0.25">
      <c r="F353" s="18"/>
    </row>
    <row r="354" spans="6:6" x14ac:dyDescent="0.25">
      <c r="F354" s="18"/>
    </row>
    <row r="355" spans="6:6" x14ac:dyDescent="0.25">
      <c r="F355" s="18"/>
    </row>
    <row r="356" spans="6:6" x14ac:dyDescent="0.25">
      <c r="F356" s="18"/>
    </row>
    <row r="357" spans="6:6" x14ac:dyDescent="0.25">
      <c r="F357" s="18"/>
    </row>
    <row r="358" spans="6:6" x14ac:dyDescent="0.25">
      <c r="F358" s="18"/>
    </row>
    <row r="359" spans="6:6" x14ac:dyDescent="0.25">
      <c r="F359" s="18"/>
    </row>
    <row r="360" spans="6:6" x14ac:dyDescent="0.25">
      <c r="F360" s="18"/>
    </row>
    <row r="361" spans="6:6" x14ac:dyDescent="0.25">
      <c r="F361" s="18"/>
    </row>
    <row r="362" spans="6:6" x14ac:dyDescent="0.25">
      <c r="F362" s="18"/>
    </row>
    <row r="363" spans="6:6" x14ac:dyDescent="0.25">
      <c r="F363" s="18"/>
    </row>
    <row r="364" spans="6:6" x14ac:dyDescent="0.25">
      <c r="F364" s="18"/>
    </row>
    <row r="365" spans="6:6" x14ac:dyDescent="0.25">
      <c r="F365" s="18"/>
    </row>
    <row r="366" spans="6:6" x14ac:dyDescent="0.25">
      <c r="F366" s="18"/>
    </row>
    <row r="367" spans="6:6" x14ac:dyDescent="0.25">
      <c r="F367" s="18"/>
    </row>
    <row r="368" spans="6:6" x14ac:dyDescent="0.25">
      <c r="F368" s="18"/>
    </row>
    <row r="369" spans="6:6" x14ac:dyDescent="0.25">
      <c r="F369" s="18"/>
    </row>
    <row r="370" spans="6:6" x14ac:dyDescent="0.25">
      <c r="F370" s="18"/>
    </row>
    <row r="371" spans="6:6" x14ac:dyDescent="0.25">
      <c r="F371" s="18"/>
    </row>
    <row r="372" spans="6:6" x14ac:dyDescent="0.25">
      <c r="F372" s="18"/>
    </row>
    <row r="373" spans="6:6" x14ac:dyDescent="0.25">
      <c r="F373" s="18"/>
    </row>
    <row r="374" spans="6:6" x14ac:dyDescent="0.25">
      <c r="F374" s="18"/>
    </row>
    <row r="375" spans="6:6" x14ac:dyDescent="0.25">
      <c r="F375" s="18"/>
    </row>
    <row r="376" spans="6:6" x14ac:dyDescent="0.25">
      <c r="F376" s="18"/>
    </row>
    <row r="377" spans="6:6" x14ac:dyDescent="0.25">
      <c r="F377" s="18"/>
    </row>
    <row r="378" spans="6:6" x14ac:dyDescent="0.25">
      <c r="F378" s="18"/>
    </row>
    <row r="379" spans="6:6" x14ac:dyDescent="0.25">
      <c r="F379" s="18"/>
    </row>
    <row r="380" spans="6:6" x14ac:dyDescent="0.25">
      <c r="F380" s="18"/>
    </row>
    <row r="381" spans="6:6" x14ac:dyDescent="0.25">
      <c r="F381" s="18"/>
    </row>
    <row r="382" spans="6:6" x14ac:dyDescent="0.25">
      <c r="F382" s="18"/>
    </row>
    <row r="383" spans="6:6" x14ac:dyDescent="0.25">
      <c r="F383" s="18"/>
    </row>
    <row r="384" spans="6:6" x14ac:dyDescent="0.25">
      <c r="F384" s="18"/>
    </row>
    <row r="385" spans="6:6" x14ac:dyDescent="0.25">
      <c r="F385" s="18"/>
    </row>
    <row r="386" spans="6:6" x14ac:dyDescent="0.25">
      <c r="F386" s="18"/>
    </row>
    <row r="387" spans="6:6" x14ac:dyDescent="0.25">
      <c r="F387" s="18"/>
    </row>
    <row r="388" spans="6:6" x14ac:dyDescent="0.25">
      <c r="F388" s="18"/>
    </row>
    <row r="389" spans="6:6" x14ac:dyDescent="0.25">
      <c r="F389" s="18"/>
    </row>
    <row r="390" spans="6:6" x14ac:dyDescent="0.25">
      <c r="F390" s="18"/>
    </row>
    <row r="391" spans="6:6" x14ac:dyDescent="0.25">
      <c r="F391" s="18"/>
    </row>
    <row r="392" spans="6:6" x14ac:dyDescent="0.25">
      <c r="F392" s="18"/>
    </row>
    <row r="393" spans="6:6" x14ac:dyDescent="0.25">
      <c r="F393" s="18"/>
    </row>
    <row r="394" spans="6:6" x14ac:dyDescent="0.25">
      <c r="F394" s="18"/>
    </row>
    <row r="395" spans="6:6" x14ac:dyDescent="0.25">
      <c r="F395" s="18"/>
    </row>
    <row r="396" spans="6:6" x14ac:dyDescent="0.25">
      <c r="F396" s="18"/>
    </row>
    <row r="397" spans="6:6" x14ac:dyDescent="0.25">
      <c r="F397" s="18"/>
    </row>
    <row r="398" spans="6:6" x14ac:dyDescent="0.25">
      <c r="F398" s="18"/>
    </row>
    <row r="399" spans="6:6" x14ac:dyDescent="0.25">
      <c r="F399" s="18"/>
    </row>
    <row r="400" spans="6:6" x14ac:dyDescent="0.25">
      <c r="F400" s="18"/>
    </row>
    <row r="401" spans="6:6" x14ac:dyDescent="0.25">
      <c r="F401" s="18"/>
    </row>
    <row r="402" spans="6:6" x14ac:dyDescent="0.25">
      <c r="F402" s="18"/>
    </row>
    <row r="403" spans="6:6" x14ac:dyDescent="0.25">
      <c r="F403" s="18"/>
    </row>
    <row r="404" spans="6:6" x14ac:dyDescent="0.25">
      <c r="F404" s="18"/>
    </row>
    <row r="405" spans="6:6" x14ac:dyDescent="0.25">
      <c r="F405" s="18"/>
    </row>
    <row r="406" spans="6:6" x14ac:dyDescent="0.25">
      <c r="F406" s="18"/>
    </row>
    <row r="407" spans="6:6" x14ac:dyDescent="0.25">
      <c r="F407" s="18"/>
    </row>
    <row r="408" spans="6:6" x14ac:dyDescent="0.25">
      <c r="F408" s="18"/>
    </row>
    <row r="409" spans="6:6" x14ac:dyDescent="0.25">
      <c r="F409" s="18"/>
    </row>
    <row r="410" spans="6:6" x14ac:dyDescent="0.25">
      <c r="F410" s="18"/>
    </row>
    <row r="411" spans="6:6" x14ac:dyDescent="0.25">
      <c r="F411" s="18"/>
    </row>
    <row r="412" spans="6:6" x14ac:dyDescent="0.25">
      <c r="F412" s="18"/>
    </row>
    <row r="413" spans="6:6" x14ac:dyDescent="0.25">
      <c r="F413" s="18"/>
    </row>
    <row r="414" spans="6:6" x14ac:dyDescent="0.25">
      <c r="F414" s="18"/>
    </row>
    <row r="415" spans="6:6" x14ac:dyDescent="0.25">
      <c r="F415" s="18"/>
    </row>
    <row r="416" spans="6:6" x14ac:dyDescent="0.25">
      <c r="F416" s="18"/>
    </row>
    <row r="417" spans="6:6" x14ac:dyDescent="0.25">
      <c r="F417" s="18"/>
    </row>
    <row r="418" spans="6:6" x14ac:dyDescent="0.25">
      <c r="F418" s="18"/>
    </row>
    <row r="419" spans="6:6" x14ac:dyDescent="0.25">
      <c r="F419" s="18"/>
    </row>
    <row r="420" spans="6:6" x14ac:dyDescent="0.25">
      <c r="F420" s="18"/>
    </row>
    <row r="421" spans="6:6" x14ac:dyDescent="0.25">
      <c r="F421" s="18"/>
    </row>
    <row r="422" spans="6:6" x14ac:dyDescent="0.25">
      <c r="F422" s="18"/>
    </row>
    <row r="423" spans="6:6" x14ac:dyDescent="0.25">
      <c r="F423" s="18"/>
    </row>
    <row r="424" spans="6:6" x14ac:dyDescent="0.25">
      <c r="F424" s="18"/>
    </row>
    <row r="425" spans="6:6" x14ac:dyDescent="0.25">
      <c r="F425" s="18"/>
    </row>
    <row r="426" spans="6:6" x14ac:dyDescent="0.25">
      <c r="F426" s="18"/>
    </row>
    <row r="427" spans="6:6" x14ac:dyDescent="0.25">
      <c r="F427" s="18"/>
    </row>
    <row r="428" spans="6:6" x14ac:dyDescent="0.25">
      <c r="F428" s="18"/>
    </row>
    <row r="429" spans="6:6" x14ac:dyDescent="0.25">
      <c r="F429" s="18"/>
    </row>
    <row r="430" spans="6:6" x14ac:dyDescent="0.25">
      <c r="F430" s="18"/>
    </row>
    <row r="431" spans="6:6" x14ac:dyDescent="0.25">
      <c r="F431" s="18"/>
    </row>
    <row r="432" spans="6:6" x14ac:dyDescent="0.25">
      <c r="F432" s="18"/>
    </row>
    <row r="433" spans="6:6" x14ac:dyDescent="0.25">
      <c r="F433" s="18"/>
    </row>
    <row r="434" spans="6:6" x14ac:dyDescent="0.25">
      <c r="F434" s="18"/>
    </row>
    <row r="435" spans="6:6" x14ac:dyDescent="0.25">
      <c r="F435" s="18"/>
    </row>
    <row r="436" spans="6:6" x14ac:dyDescent="0.25">
      <c r="F436" s="18"/>
    </row>
    <row r="437" spans="6:6" x14ac:dyDescent="0.25">
      <c r="F437" s="18"/>
    </row>
    <row r="438" spans="6:6" x14ac:dyDescent="0.25">
      <c r="F438" s="18"/>
    </row>
    <row r="439" spans="6:6" x14ac:dyDescent="0.25">
      <c r="F439" s="18"/>
    </row>
    <row r="440" spans="6:6" x14ac:dyDescent="0.25">
      <c r="F440" s="18"/>
    </row>
    <row r="441" spans="6:6" x14ac:dyDescent="0.25">
      <c r="F441" s="18"/>
    </row>
    <row r="442" spans="6:6" x14ac:dyDescent="0.25">
      <c r="F442" s="18"/>
    </row>
    <row r="443" spans="6:6" x14ac:dyDescent="0.25">
      <c r="F443" s="18"/>
    </row>
    <row r="444" spans="6:6" x14ac:dyDescent="0.25">
      <c r="F444" s="18"/>
    </row>
    <row r="445" spans="6:6" x14ac:dyDescent="0.25">
      <c r="F445" s="18"/>
    </row>
    <row r="446" spans="6:6" x14ac:dyDescent="0.25">
      <c r="F446" s="18"/>
    </row>
    <row r="447" spans="6:6" x14ac:dyDescent="0.25">
      <c r="F447" s="18"/>
    </row>
    <row r="448" spans="6:6" x14ac:dyDescent="0.25">
      <c r="F448" s="18"/>
    </row>
    <row r="449" spans="6:6" x14ac:dyDescent="0.25">
      <c r="F449" s="18"/>
    </row>
    <row r="450" spans="6:6" x14ac:dyDescent="0.25">
      <c r="F450" s="18"/>
    </row>
    <row r="451" spans="6:6" x14ac:dyDescent="0.25">
      <c r="F451" s="18"/>
    </row>
    <row r="452" spans="6:6" x14ac:dyDescent="0.25">
      <c r="F452" s="18"/>
    </row>
    <row r="453" spans="6:6" x14ac:dyDescent="0.25">
      <c r="F453" s="18"/>
    </row>
    <row r="454" spans="6:6" x14ac:dyDescent="0.25">
      <c r="F454" s="18"/>
    </row>
    <row r="455" spans="6:6" x14ac:dyDescent="0.25">
      <c r="F455" s="18"/>
    </row>
    <row r="456" spans="6:6" x14ac:dyDescent="0.25">
      <c r="F456" s="18"/>
    </row>
    <row r="457" spans="6:6" x14ac:dyDescent="0.25">
      <c r="F457" s="18"/>
    </row>
    <row r="458" spans="6:6" x14ac:dyDescent="0.25">
      <c r="F458" s="18"/>
    </row>
    <row r="459" spans="6:6" x14ac:dyDescent="0.25">
      <c r="F459" s="18"/>
    </row>
    <row r="460" spans="6:6" x14ac:dyDescent="0.25">
      <c r="F460" s="18"/>
    </row>
    <row r="461" spans="6:6" x14ac:dyDescent="0.25">
      <c r="F461" s="18"/>
    </row>
    <row r="462" spans="6:6" x14ac:dyDescent="0.25">
      <c r="F462" s="18"/>
    </row>
    <row r="463" spans="6:6" x14ac:dyDescent="0.25">
      <c r="F463" s="18"/>
    </row>
    <row r="464" spans="6:6" x14ac:dyDescent="0.25">
      <c r="F464" s="18"/>
    </row>
    <row r="465" spans="6:6" x14ac:dyDescent="0.25">
      <c r="F465" s="18"/>
    </row>
    <row r="466" spans="6:6" x14ac:dyDescent="0.25">
      <c r="F466" s="18"/>
    </row>
    <row r="467" spans="6:6" x14ac:dyDescent="0.25">
      <c r="F467" s="18"/>
    </row>
    <row r="468" spans="6:6" x14ac:dyDescent="0.25">
      <c r="F468" s="18"/>
    </row>
    <row r="469" spans="6:6" x14ac:dyDescent="0.25">
      <c r="F469" s="18"/>
    </row>
    <row r="470" spans="6:6" x14ac:dyDescent="0.25">
      <c r="F470" s="18"/>
    </row>
    <row r="471" spans="6:6" x14ac:dyDescent="0.25">
      <c r="F471" s="18"/>
    </row>
    <row r="472" spans="6:6" x14ac:dyDescent="0.25">
      <c r="F472" s="18"/>
    </row>
    <row r="473" spans="6:6" x14ac:dyDescent="0.25">
      <c r="F473" s="18"/>
    </row>
    <row r="474" spans="6:6" x14ac:dyDescent="0.25">
      <c r="F474" s="18"/>
    </row>
    <row r="475" spans="6:6" x14ac:dyDescent="0.25">
      <c r="F475" s="18"/>
    </row>
    <row r="476" spans="6:6" x14ac:dyDescent="0.25">
      <c r="F476" s="18"/>
    </row>
    <row r="477" spans="6:6" x14ac:dyDescent="0.25">
      <c r="F477" s="18"/>
    </row>
    <row r="478" spans="6:6" x14ac:dyDescent="0.25">
      <c r="F478" s="18"/>
    </row>
    <row r="479" spans="6:6" x14ac:dyDescent="0.25">
      <c r="F479" s="18"/>
    </row>
    <row r="480" spans="6:6" x14ac:dyDescent="0.25">
      <c r="F480" s="18"/>
    </row>
    <row r="481" spans="6:6" x14ac:dyDescent="0.25">
      <c r="F481" s="18"/>
    </row>
    <row r="482" spans="6:6" x14ac:dyDescent="0.25">
      <c r="F482" s="18"/>
    </row>
    <row r="483" spans="6:6" x14ac:dyDescent="0.25">
      <c r="F483" s="18"/>
    </row>
    <row r="484" spans="6:6" x14ac:dyDescent="0.25">
      <c r="F484" s="18"/>
    </row>
    <row r="485" spans="6:6" x14ac:dyDescent="0.25">
      <c r="F485" s="18"/>
    </row>
    <row r="486" spans="6:6" x14ac:dyDescent="0.25">
      <c r="F486" s="18"/>
    </row>
    <row r="487" spans="6:6" x14ac:dyDescent="0.25">
      <c r="F487" s="18"/>
    </row>
    <row r="488" spans="6:6" x14ac:dyDescent="0.25">
      <c r="F488" s="18"/>
    </row>
    <row r="489" spans="6:6" x14ac:dyDescent="0.25">
      <c r="F489" s="18"/>
    </row>
    <row r="490" spans="6:6" x14ac:dyDescent="0.25">
      <c r="F490" s="18"/>
    </row>
    <row r="491" spans="6:6" x14ac:dyDescent="0.25">
      <c r="F491" s="18"/>
    </row>
    <row r="492" spans="6:6" x14ac:dyDescent="0.25">
      <c r="F492" s="18"/>
    </row>
    <row r="493" spans="6:6" x14ac:dyDescent="0.25">
      <c r="F493" s="18"/>
    </row>
    <row r="494" spans="6:6" x14ac:dyDescent="0.25">
      <c r="F494" s="18"/>
    </row>
    <row r="495" spans="6:6" x14ac:dyDescent="0.25">
      <c r="F495" s="18"/>
    </row>
    <row r="496" spans="6:6" x14ac:dyDescent="0.25">
      <c r="F496" s="18"/>
    </row>
    <row r="497" spans="6:6" x14ac:dyDescent="0.25">
      <c r="F497" s="18"/>
    </row>
    <row r="498" spans="6:6" x14ac:dyDescent="0.25">
      <c r="F498" s="18"/>
    </row>
    <row r="499" spans="6:6" x14ac:dyDescent="0.25">
      <c r="F499" s="18"/>
    </row>
    <row r="500" spans="6:6" x14ac:dyDescent="0.25">
      <c r="F500" s="18"/>
    </row>
    <row r="501" spans="6:6" x14ac:dyDescent="0.25">
      <c r="F501" s="18"/>
    </row>
    <row r="502" spans="6:6" x14ac:dyDescent="0.25">
      <c r="F502" s="18"/>
    </row>
    <row r="503" spans="6:6" x14ac:dyDescent="0.25">
      <c r="F503" s="18"/>
    </row>
    <row r="504" spans="6:6" x14ac:dyDescent="0.25">
      <c r="F504" s="18"/>
    </row>
    <row r="505" spans="6:6" x14ac:dyDescent="0.25">
      <c r="F505" s="18"/>
    </row>
    <row r="506" spans="6:6" x14ac:dyDescent="0.25">
      <c r="F506" s="18"/>
    </row>
    <row r="507" spans="6:6" x14ac:dyDescent="0.25">
      <c r="F507" s="18"/>
    </row>
    <row r="508" spans="6:6" x14ac:dyDescent="0.25">
      <c r="F508" s="18"/>
    </row>
    <row r="509" spans="6:6" x14ac:dyDescent="0.25">
      <c r="F509" s="18"/>
    </row>
    <row r="510" spans="6:6" x14ac:dyDescent="0.25">
      <c r="F510" s="18"/>
    </row>
    <row r="511" spans="6:6" x14ac:dyDescent="0.25">
      <c r="F511" s="18"/>
    </row>
    <row r="512" spans="6:6" x14ac:dyDescent="0.25">
      <c r="F512" s="18"/>
    </row>
    <row r="513" spans="6:6" x14ac:dyDescent="0.25">
      <c r="F513" s="18"/>
    </row>
    <row r="514" spans="6:6" x14ac:dyDescent="0.25">
      <c r="F514" s="18"/>
    </row>
    <row r="515" spans="6:6" x14ac:dyDescent="0.25">
      <c r="F515" s="18"/>
    </row>
    <row r="516" spans="6:6" x14ac:dyDescent="0.25">
      <c r="F516" s="18"/>
    </row>
    <row r="517" spans="6:6" x14ac:dyDescent="0.25">
      <c r="F517" s="18"/>
    </row>
    <row r="518" spans="6:6" x14ac:dyDescent="0.25">
      <c r="F518" s="18"/>
    </row>
    <row r="519" spans="6:6" x14ac:dyDescent="0.25">
      <c r="F519" s="18"/>
    </row>
    <row r="520" spans="6:6" x14ac:dyDescent="0.25">
      <c r="F520" s="18"/>
    </row>
    <row r="521" spans="6:6" x14ac:dyDescent="0.25">
      <c r="F521" s="18"/>
    </row>
    <row r="522" spans="6:6" x14ac:dyDescent="0.25">
      <c r="F522" s="18"/>
    </row>
    <row r="523" spans="6:6" x14ac:dyDescent="0.25">
      <c r="F523" s="18"/>
    </row>
    <row r="524" spans="6:6" x14ac:dyDescent="0.25">
      <c r="F524" s="18"/>
    </row>
    <row r="525" spans="6:6" x14ac:dyDescent="0.25">
      <c r="F525" s="18"/>
    </row>
    <row r="526" spans="6:6" x14ac:dyDescent="0.25">
      <c r="F526" s="18"/>
    </row>
    <row r="527" spans="6:6" x14ac:dyDescent="0.25">
      <c r="F527" s="18"/>
    </row>
    <row r="528" spans="6:6" x14ac:dyDescent="0.25">
      <c r="F528" s="18"/>
    </row>
    <row r="529" spans="6:6" x14ac:dyDescent="0.25">
      <c r="F529" s="18"/>
    </row>
    <row r="530" spans="6:6" x14ac:dyDescent="0.25">
      <c r="F530" s="18"/>
    </row>
    <row r="531" spans="6:6" x14ac:dyDescent="0.25">
      <c r="F531" s="18"/>
    </row>
    <row r="532" spans="6:6" x14ac:dyDescent="0.25">
      <c r="F532" s="18"/>
    </row>
    <row r="533" spans="6:6" x14ac:dyDescent="0.25">
      <c r="F533" s="18"/>
    </row>
    <row r="534" spans="6:6" x14ac:dyDescent="0.25">
      <c r="F534" s="18"/>
    </row>
    <row r="535" spans="6:6" x14ac:dyDescent="0.25">
      <c r="F535" s="18"/>
    </row>
    <row r="536" spans="6:6" x14ac:dyDescent="0.25">
      <c r="F536" s="18"/>
    </row>
    <row r="537" spans="6:6" x14ac:dyDescent="0.25">
      <c r="F537" s="18"/>
    </row>
    <row r="538" spans="6:6" x14ac:dyDescent="0.25">
      <c r="F538" s="18"/>
    </row>
    <row r="539" spans="6:6" x14ac:dyDescent="0.25">
      <c r="F539" s="18"/>
    </row>
    <row r="540" spans="6:6" x14ac:dyDescent="0.25">
      <c r="F540" s="18"/>
    </row>
    <row r="541" spans="6:6" x14ac:dyDescent="0.25">
      <c r="F541" s="18"/>
    </row>
    <row r="542" spans="6:6" x14ac:dyDescent="0.25">
      <c r="F542" s="18"/>
    </row>
    <row r="543" spans="6:6" x14ac:dyDescent="0.25">
      <c r="F543" s="18"/>
    </row>
    <row r="544" spans="6:6" x14ac:dyDescent="0.25">
      <c r="F544" s="18"/>
    </row>
    <row r="545" spans="6:6" x14ac:dyDescent="0.25">
      <c r="F545" s="18"/>
    </row>
    <row r="546" spans="6:6" x14ac:dyDescent="0.25">
      <c r="F546" s="18"/>
    </row>
    <row r="547" spans="6:6" x14ac:dyDescent="0.25">
      <c r="F547" s="18"/>
    </row>
    <row r="548" spans="6:6" x14ac:dyDescent="0.25">
      <c r="F548" s="18"/>
    </row>
    <row r="549" spans="6:6" x14ac:dyDescent="0.25">
      <c r="F549" s="18"/>
    </row>
    <row r="550" spans="6:6" x14ac:dyDescent="0.25">
      <c r="F550" s="18"/>
    </row>
    <row r="551" spans="6:6" x14ac:dyDescent="0.25">
      <c r="F551" s="18"/>
    </row>
    <row r="552" spans="6:6" x14ac:dyDescent="0.25">
      <c r="F552" s="18"/>
    </row>
    <row r="553" spans="6:6" x14ac:dyDescent="0.25">
      <c r="F553" s="18"/>
    </row>
    <row r="554" spans="6:6" x14ac:dyDescent="0.25">
      <c r="F554" s="18"/>
    </row>
    <row r="555" spans="6:6" x14ac:dyDescent="0.25">
      <c r="F555" s="18"/>
    </row>
    <row r="556" spans="6:6" x14ac:dyDescent="0.25">
      <c r="F556" s="18"/>
    </row>
    <row r="557" spans="6:6" x14ac:dyDescent="0.25">
      <c r="F557" s="18"/>
    </row>
    <row r="558" spans="6:6" x14ac:dyDescent="0.25">
      <c r="F558" s="18"/>
    </row>
    <row r="559" spans="6:6" x14ac:dyDescent="0.25">
      <c r="F559" s="18"/>
    </row>
    <row r="560" spans="6:6" x14ac:dyDescent="0.25">
      <c r="F560" s="18"/>
    </row>
    <row r="561" spans="6:6" x14ac:dyDescent="0.25">
      <c r="F561" s="18"/>
    </row>
    <row r="562" spans="6:6" x14ac:dyDescent="0.25">
      <c r="F562" s="18"/>
    </row>
    <row r="563" spans="6:6" x14ac:dyDescent="0.25">
      <c r="F563" s="18"/>
    </row>
    <row r="564" spans="6:6" x14ac:dyDescent="0.25">
      <c r="F564" s="18"/>
    </row>
    <row r="565" spans="6:6" x14ac:dyDescent="0.25">
      <c r="F565" s="18"/>
    </row>
    <row r="566" spans="6:6" x14ac:dyDescent="0.25">
      <c r="F566" s="18"/>
    </row>
    <row r="567" spans="6:6" x14ac:dyDescent="0.25">
      <c r="F567" s="18"/>
    </row>
    <row r="568" spans="6:6" x14ac:dyDescent="0.25">
      <c r="F568" s="18"/>
    </row>
    <row r="569" spans="6:6" x14ac:dyDescent="0.25">
      <c r="F569" s="18"/>
    </row>
    <row r="570" spans="6:6" x14ac:dyDescent="0.25">
      <c r="F570" s="18"/>
    </row>
    <row r="571" spans="6:6" x14ac:dyDescent="0.25">
      <c r="F571" s="18"/>
    </row>
    <row r="572" spans="6:6" x14ac:dyDescent="0.25">
      <c r="F572" s="18"/>
    </row>
    <row r="573" spans="6:6" x14ac:dyDescent="0.25">
      <c r="F573" s="18"/>
    </row>
    <row r="574" spans="6:6" x14ac:dyDescent="0.25">
      <c r="F574" s="18"/>
    </row>
    <row r="575" spans="6:6" x14ac:dyDescent="0.25">
      <c r="F575" s="18"/>
    </row>
    <row r="576" spans="6:6" x14ac:dyDescent="0.25">
      <c r="F576" s="18"/>
    </row>
    <row r="577" spans="6:6" x14ac:dyDescent="0.25">
      <c r="F577" s="18"/>
    </row>
    <row r="578" spans="6:6" x14ac:dyDescent="0.25">
      <c r="F578" s="18"/>
    </row>
    <row r="579" spans="6:6" x14ac:dyDescent="0.25">
      <c r="F579" s="18"/>
    </row>
    <row r="580" spans="6:6" x14ac:dyDescent="0.25">
      <c r="F580" s="18"/>
    </row>
    <row r="581" spans="6:6" x14ac:dyDescent="0.25">
      <c r="F581" s="18"/>
    </row>
    <row r="582" spans="6:6" x14ac:dyDescent="0.25">
      <c r="F582" s="18"/>
    </row>
    <row r="583" spans="6:6" x14ac:dyDescent="0.25">
      <c r="F583" s="18"/>
    </row>
    <row r="584" spans="6:6" x14ac:dyDescent="0.25">
      <c r="F584" s="18"/>
    </row>
    <row r="585" spans="6:6" x14ac:dyDescent="0.25">
      <c r="F585" s="18"/>
    </row>
    <row r="586" spans="6:6" x14ac:dyDescent="0.25">
      <c r="F586" s="18"/>
    </row>
    <row r="587" spans="6:6" x14ac:dyDescent="0.25">
      <c r="F587" s="18"/>
    </row>
    <row r="588" spans="6:6" x14ac:dyDescent="0.25">
      <c r="F588" s="18"/>
    </row>
    <row r="589" spans="6:6" x14ac:dyDescent="0.25">
      <c r="F589" s="18"/>
    </row>
    <row r="590" spans="6:6" x14ac:dyDescent="0.25">
      <c r="F590" s="18"/>
    </row>
    <row r="591" spans="6:6" x14ac:dyDescent="0.25">
      <c r="F591" s="18"/>
    </row>
    <row r="592" spans="6:6" x14ac:dyDescent="0.25">
      <c r="F592" s="18"/>
    </row>
    <row r="593" spans="6:6" x14ac:dyDescent="0.25">
      <c r="F593" s="18"/>
    </row>
    <row r="594" spans="6:6" x14ac:dyDescent="0.25">
      <c r="F594" s="18"/>
    </row>
    <row r="595" spans="6:6" x14ac:dyDescent="0.25">
      <c r="F595" s="18"/>
    </row>
    <row r="596" spans="6:6" x14ac:dyDescent="0.25">
      <c r="F596" s="18"/>
    </row>
    <row r="597" spans="6:6" x14ac:dyDescent="0.25">
      <c r="F597" s="18"/>
    </row>
    <row r="598" spans="6:6" x14ac:dyDescent="0.25">
      <c r="F598" s="18"/>
    </row>
    <row r="599" spans="6:6" x14ac:dyDescent="0.25">
      <c r="F599" s="18"/>
    </row>
    <row r="600" spans="6:6" x14ac:dyDescent="0.25">
      <c r="F600" s="18"/>
    </row>
    <row r="601" spans="6:6" x14ac:dyDescent="0.25">
      <c r="F601" s="18"/>
    </row>
    <row r="602" spans="6:6" x14ac:dyDescent="0.25">
      <c r="F602" s="18"/>
    </row>
    <row r="603" spans="6:6" x14ac:dyDescent="0.25">
      <c r="F603" s="18"/>
    </row>
    <row r="604" spans="6:6" x14ac:dyDescent="0.25">
      <c r="F604" s="18"/>
    </row>
    <row r="605" spans="6:6" x14ac:dyDescent="0.25">
      <c r="F605" s="18"/>
    </row>
    <row r="606" spans="6:6" x14ac:dyDescent="0.25">
      <c r="F606" s="18"/>
    </row>
    <row r="607" spans="6:6" x14ac:dyDescent="0.25">
      <c r="F607" s="18"/>
    </row>
    <row r="608" spans="6:6" x14ac:dyDescent="0.25">
      <c r="F608" s="18"/>
    </row>
    <row r="609" spans="6:6" x14ac:dyDescent="0.25">
      <c r="F609" s="18"/>
    </row>
    <row r="610" spans="6:6" x14ac:dyDescent="0.25">
      <c r="F610" s="18"/>
    </row>
    <row r="611" spans="6:6" x14ac:dyDescent="0.25">
      <c r="F611" s="18"/>
    </row>
    <row r="612" spans="6:6" x14ac:dyDescent="0.25">
      <c r="F612" s="18"/>
    </row>
    <row r="613" spans="6:6" x14ac:dyDescent="0.25">
      <c r="F613" s="18"/>
    </row>
    <row r="614" spans="6:6" x14ac:dyDescent="0.25">
      <c r="F614" s="18"/>
    </row>
    <row r="615" spans="6:6" x14ac:dyDescent="0.25">
      <c r="F615" s="18"/>
    </row>
    <row r="616" spans="6:6" x14ac:dyDescent="0.25">
      <c r="F616" s="18"/>
    </row>
    <row r="617" spans="6:6" x14ac:dyDescent="0.25">
      <c r="F617" s="18"/>
    </row>
    <row r="618" spans="6:6" x14ac:dyDescent="0.25">
      <c r="F618" s="18"/>
    </row>
    <row r="619" spans="6:6" x14ac:dyDescent="0.25">
      <c r="F619" s="18"/>
    </row>
    <row r="620" spans="6:6" x14ac:dyDescent="0.25">
      <c r="F620" s="18"/>
    </row>
    <row r="621" spans="6:6" x14ac:dyDescent="0.25">
      <c r="F621" s="18"/>
    </row>
    <row r="622" spans="6:6" x14ac:dyDescent="0.25">
      <c r="F622" s="18"/>
    </row>
    <row r="623" spans="6:6" x14ac:dyDescent="0.25">
      <c r="F623" s="18"/>
    </row>
    <row r="624" spans="6:6" x14ac:dyDescent="0.25">
      <c r="F624" s="18"/>
    </row>
    <row r="625" spans="6:6" x14ac:dyDescent="0.25">
      <c r="F625" s="18"/>
    </row>
    <row r="626" spans="6:6" x14ac:dyDescent="0.25">
      <c r="F626" s="18"/>
    </row>
    <row r="627" spans="6:6" x14ac:dyDescent="0.25">
      <c r="F627" s="18"/>
    </row>
    <row r="628" spans="6:6" x14ac:dyDescent="0.25">
      <c r="F628" s="18"/>
    </row>
    <row r="629" spans="6:6" x14ac:dyDescent="0.25">
      <c r="F629" s="18"/>
    </row>
    <row r="630" spans="6:6" x14ac:dyDescent="0.25">
      <c r="F630" s="18"/>
    </row>
    <row r="631" spans="6:6" x14ac:dyDescent="0.25">
      <c r="F631" s="18"/>
    </row>
    <row r="632" spans="6:6" x14ac:dyDescent="0.25">
      <c r="F632" s="18"/>
    </row>
    <row r="633" spans="6:6" x14ac:dyDescent="0.25">
      <c r="F633" s="18"/>
    </row>
    <row r="634" spans="6:6" x14ac:dyDescent="0.25">
      <c r="F634" s="18"/>
    </row>
    <row r="635" spans="6:6" x14ac:dyDescent="0.25">
      <c r="F635" s="18"/>
    </row>
    <row r="636" spans="6:6" x14ac:dyDescent="0.25">
      <c r="F636" s="18"/>
    </row>
    <row r="637" spans="6:6" x14ac:dyDescent="0.25">
      <c r="F637" s="18"/>
    </row>
    <row r="638" spans="6:6" x14ac:dyDescent="0.25">
      <c r="F638" s="18"/>
    </row>
    <row r="639" spans="6:6" x14ac:dyDescent="0.25">
      <c r="F639" s="18"/>
    </row>
    <row r="640" spans="6:6" x14ac:dyDescent="0.25">
      <c r="F640" s="18"/>
    </row>
    <row r="641" spans="6:6" x14ac:dyDescent="0.25">
      <c r="F641" s="18"/>
    </row>
    <row r="642" spans="6:6" x14ac:dyDescent="0.25">
      <c r="F642" s="18"/>
    </row>
    <row r="643" spans="6:6" x14ac:dyDescent="0.25">
      <c r="F643" s="18"/>
    </row>
    <row r="644" spans="6:6" x14ac:dyDescent="0.25">
      <c r="F644" s="18"/>
    </row>
    <row r="645" spans="6:6" x14ac:dyDescent="0.25">
      <c r="F645" s="18"/>
    </row>
    <row r="646" spans="6:6" x14ac:dyDescent="0.25">
      <c r="F646" s="18"/>
    </row>
    <row r="647" spans="6:6" x14ac:dyDescent="0.25">
      <c r="F647" s="18"/>
    </row>
  </sheetData>
  <mergeCells count="305">
    <mergeCell ref="B1:F1"/>
    <mergeCell ref="B304:D304"/>
    <mergeCell ref="B305:D305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B16:D16"/>
    <mergeCell ref="B17:D17"/>
    <mergeCell ref="B18:D18"/>
    <mergeCell ref="B19:D19"/>
    <mergeCell ref="B20:D20"/>
    <mergeCell ref="B21:D21"/>
    <mergeCell ref="B2:F2"/>
    <mergeCell ref="B3:D3"/>
    <mergeCell ref="B10:D10"/>
    <mergeCell ref="B11:D11"/>
    <mergeCell ref="B12:D12"/>
    <mergeCell ref="B13:D13"/>
    <mergeCell ref="B14:D14"/>
    <mergeCell ref="B15:D15"/>
    <mergeCell ref="B4:D4"/>
    <mergeCell ref="B5:D5"/>
    <mergeCell ref="B6:D6"/>
    <mergeCell ref="B7:D7"/>
    <mergeCell ref="B8:D8"/>
    <mergeCell ref="B9:D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8" tint="0.59999389629810485"/>
  </sheetPr>
  <dimension ref="B1:C46"/>
  <sheetViews>
    <sheetView zoomScale="75" zoomScaleNormal="75" workbookViewId="0">
      <pane xSplit="1" ySplit="5" topLeftCell="B23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RowHeight="15.75" x14ac:dyDescent="0.25"/>
  <cols>
    <col min="1" max="1" width="48.85546875" style="39" customWidth="1"/>
    <col min="2" max="2" width="83.140625" style="39" bestFit="1" customWidth="1"/>
    <col min="3" max="3" width="22.28515625" style="109" customWidth="1"/>
    <col min="4" max="16384" width="11.42578125" style="39"/>
  </cols>
  <sheetData>
    <row r="1" spans="2:3" ht="18.75" customHeight="1" x14ac:dyDescent="0.25">
      <c r="B1" s="247"/>
      <c r="C1" s="247"/>
    </row>
    <row r="2" spans="2:3" ht="18.75" customHeight="1" x14ac:dyDescent="0.25"/>
    <row r="3" spans="2:3" ht="22.5" x14ac:dyDescent="0.45">
      <c r="B3" s="248" t="str">
        <f>'DATOS EMPRESA'!G8</f>
        <v>EMPRESA XYZ</v>
      </c>
      <c r="C3" s="248"/>
    </row>
    <row r="4" spans="2:3" ht="28.5" thickBot="1" x14ac:dyDescent="0.45">
      <c r="B4" s="246" t="s">
        <v>276</v>
      </c>
      <c r="C4" s="246"/>
    </row>
    <row r="5" spans="2:3" ht="18.75" thickBot="1" x14ac:dyDescent="0.3">
      <c r="B5" s="115" t="s">
        <v>277</v>
      </c>
      <c r="C5" s="116" t="s">
        <v>281</v>
      </c>
    </row>
    <row r="6" spans="2:3" ht="16.5" thickBot="1" x14ac:dyDescent="0.3">
      <c r="B6" s="120" t="s">
        <v>362</v>
      </c>
      <c r="C6" s="122"/>
    </row>
    <row r="7" spans="2:3" x14ac:dyDescent="0.25">
      <c r="B7" s="117" t="s">
        <v>365</v>
      </c>
      <c r="C7" s="119">
        <f>'E. DE RESULTADOS'!F155</f>
        <v>-48.399000000000001</v>
      </c>
    </row>
    <row r="8" spans="2:3" x14ac:dyDescent="0.25">
      <c r="B8" s="108" t="s">
        <v>366</v>
      </c>
      <c r="C8" s="111"/>
    </row>
    <row r="9" spans="2:3" x14ac:dyDescent="0.25">
      <c r="B9" s="84" t="s">
        <v>367</v>
      </c>
      <c r="C9" s="111">
        <f>'E. DE SITUACIÓN FINANCIERA'!F64</f>
        <v>1</v>
      </c>
    </row>
    <row r="10" spans="2:3" x14ac:dyDescent="0.25">
      <c r="B10" s="84" t="s">
        <v>368</v>
      </c>
      <c r="C10" s="111">
        <f>'E. DE SITUACIÓN FINANCIERA'!F18</f>
        <v>1</v>
      </c>
    </row>
    <row r="11" spans="2:3" x14ac:dyDescent="0.25">
      <c r="B11" s="84" t="s">
        <v>369</v>
      </c>
      <c r="C11" s="111">
        <f>'E. DE SITUACIÓN FINANCIERA'!F137</f>
        <v>1</v>
      </c>
    </row>
    <row r="12" spans="2:3" x14ac:dyDescent="0.25">
      <c r="B12" s="84" t="s">
        <v>404</v>
      </c>
      <c r="C12" s="111">
        <f>'E. DE SITUACIÓN FINANCIERA'!F32</f>
        <v>1</v>
      </c>
    </row>
    <row r="13" spans="2:3" x14ac:dyDescent="0.25">
      <c r="B13" s="84" t="s">
        <v>28</v>
      </c>
      <c r="C13" s="111">
        <f>'E. DE RESULTADOS'!F98</f>
        <v>2</v>
      </c>
    </row>
    <row r="14" spans="2:3" x14ac:dyDescent="0.25">
      <c r="B14" s="84" t="s">
        <v>370</v>
      </c>
      <c r="C14" s="111">
        <f>'E. DE RESULTADOS'!F148</f>
        <v>-10.95</v>
      </c>
    </row>
    <row r="15" spans="2:3" x14ac:dyDescent="0.25">
      <c r="B15" s="84" t="s">
        <v>371</v>
      </c>
      <c r="C15" s="111">
        <f>'E. DE RESULTADOS'!F150</f>
        <v>-13.651</v>
      </c>
    </row>
    <row r="16" spans="2:3" x14ac:dyDescent="0.25">
      <c r="B16" s="108" t="s">
        <v>372</v>
      </c>
      <c r="C16" s="111"/>
    </row>
    <row r="17" spans="2:3" x14ac:dyDescent="0.25">
      <c r="B17" s="108" t="s">
        <v>373</v>
      </c>
      <c r="C17" s="111"/>
    </row>
    <row r="18" spans="2:3" x14ac:dyDescent="0.25">
      <c r="B18" s="84" t="s">
        <v>399</v>
      </c>
      <c r="C18" s="111">
        <f>'E. DE SITUACIÓN FINANCIERA'!F17</f>
        <v>1</v>
      </c>
    </row>
    <row r="19" spans="2:3" x14ac:dyDescent="0.25">
      <c r="B19" s="84" t="s">
        <v>374</v>
      </c>
      <c r="C19" s="111">
        <v>0</v>
      </c>
    </row>
    <row r="20" spans="2:3" x14ac:dyDescent="0.25">
      <c r="B20" s="84" t="s">
        <v>375</v>
      </c>
      <c r="C20" s="111">
        <f>'E. DE SITUACIÓN FINANCIERA'!F19</f>
        <v>13</v>
      </c>
    </row>
    <row r="21" spans="2:3" x14ac:dyDescent="0.25">
      <c r="B21" s="84" t="s">
        <v>400</v>
      </c>
      <c r="C21" s="111">
        <f>'E. DE SITUACIÓN FINANCIERA'!F33</f>
        <v>4</v>
      </c>
    </row>
    <row r="22" spans="2:3" x14ac:dyDescent="0.25">
      <c r="B22" s="84" t="s">
        <v>376</v>
      </c>
      <c r="C22" s="111">
        <f>'E. DE SITUACIÓN FINANCIERA'!F81+'E. DE SITUACIÓN FINANCIERA'!F44</f>
        <v>2</v>
      </c>
    </row>
    <row r="23" spans="2:3" x14ac:dyDescent="0.25">
      <c r="B23" s="84" t="s">
        <v>377</v>
      </c>
      <c r="C23" s="111">
        <f>'E. DE SITUACIÓN FINANCIERA'!F88+'E. DE SITUACIÓN FINANCIERA'!F127</f>
        <v>2</v>
      </c>
    </row>
    <row r="24" spans="2:3" x14ac:dyDescent="0.25">
      <c r="B24" s="84" t="s">
        <v>378</v>
      </c>
      <c r="C24" s="111">
        <f>'E. DE SITUACIÓN FINANCIERA'!F96+'E. DE SITUACIÓN FINANCIERA'!F134</f>
        <v>2</v>
      </c>
    </row>
    <row r="25" spans="2:3" x14ac:dyDescent="0.25">
      <c r="B25" s="84" t="s">
        <v>379</v>
      </c>
      <c r="C25" s="111">
        <f>'E. DE SITUACIÓN FINANCIERA'!F107+'E. DE SITUACIÓN FINANCIERA'!F135</f>
        <v>2</v>
      </c>
    </row>
    <row r="26" spans="2:3" x14ac:dyDescent="0.25">
      <c r="B26" s="84" t="s">
        <v>380</v>
      </c>
      <c r="C26" s="111"/>
    </row>
    <row r="27" spans="2:3" x14ac:dyDescent="0.25">
      <c r="B27" s="84" t="s">
        <v>381</v>
      </c>
      <c r="C27" s="111">
        <f>'E. DE RESULTADOS'!F148</f>
        <v>-10.95</v>
      </c>
    </row>
    <row r="28" spans="2:3" ht="16.5" thickBot="1" x14ac:dyDescent="0.3">
      <c r="B28" s="113" t="s">
        <v>382</v>
      </c>
      <c r="C28" s="114">
        <f>SUM(C7:C27)</f>
        <v>-51.95</v>
      </c>
    </row>
    <row r="29" spans="2:3" ht="16.5" thickBot="1" x14ac:dyDescent="0.3">
      <c r="B29" s="120" t="s">
        <v>363</v>
      </c>
      <c r="C29" s="121"/>
    </row>
    <row r="30" spans="2:3" x14ac:dyDescent="0.25">
      <c r="B30" s="117" t="s">
        <v>383</v>
      </c>
      <c r="C30" s="118">
        <f>'E. DE SITUACIÓN FINANCIERA'!F46</f>
        <v>14</v>
      </c>
    </row>
    <row r="31" spans="2:3" x14ac:dyDescent="0.25">
      <c r="B31" s="84" t="s">
        <v>384</v>
      </c>
      <c r="C31" s="110">
        <v>0</v>
      </c>
    </row>
    <row r="32" spans="2:3" x14ac:dyDescent="0.25">
      <c r="B32" s="84" t="s">
        <v>385</v>
      </c>
      <c r="C32" s="112">
        <f>'E. DE SITUACIÓN FINANCIERA'!F73</f>
        <v>1</v>
      </c>
    </row>
    <row r="33" spans="2:3" x14ac:dyDescent="0.25">
      <c r="B33" s="84" t="s">
        <v>386</v>
      </c>
      <c r="C33" s="112">
        <v>0</v>
      </c>
    </row>
    <row r="34" spans="2:3" x14ac:dyDescent="0.25">
      <c r="B34" s="84" t="s">
        <v>387</v>
      </c>
      <c r="C34" s="112">
        <f>+'E. DE SITUACIÓN FINANCIERA'!F16</f>
        <v>1</v>
      </c>
    </row>
    <row r="35" spans="2:3" x14ac:dyDescent="0.25">
      <c r="B35" s="84" t="s">
        <v>388</v>
      </c>
      <c r="C35" s="112">
        <v>0</v>
      </c>
    </row>
    <row r="36" spans="2:3" x14ac:dyDescent="0.25">
      <c r="B36" s="84" t="s">
        <v>389</v>
      </c>
      <c r="C36" s="112">
        <v>0</v>
      </c>
    </row>
    <row r="37" spans="2:3" x14ac:dyDescent="0.25">
      <c r="B37" s="84" t="s">
        <v>390</v>
      </c>
      <c r="C37" s="112">
        <v>0</v>
      </c>
    </row>
    <row r="38" spans="2:3" ht="16.5" thickBot="1" x14ac:dyDescent="0.3">
      <c r="B38" s="113" t="s">
        <v>391</v>
      </c>
      <c r="C38" s="114">
        <f>SUM(C30:C37)</f>
        <v>16</v>
      </c>
    </row>
    <row r="39" spans="2:3" ht="16.5" thickBot="1" x14ac:dyDescent="0.3">
      <c r="B39" s="120" t="s">
        <v>364</v>
      </c>
      <c r="C39" s="121"/>
    </row>
    <row r="40" spans="2:3" x14ac:dyDescent="0.25">
      <c r="B40" s="117" t="s">
        <v>392</v>
      </c>
      <c r="C40" s="118">
        <f>'E. DE SITUACIÓN FINANCIERA'!F89</f>
        <v>1</v>
      </c>
    </row>
    <row r="41" spans="2:3" x14ac:dyDescent="0.25">
      <c r="B41" s="84" t="s">
        <v>393</v>
      </c>
      <c r="C41" s="112">
        <f>'E. DE SITUACIÓN FINANCIERA'!F91</f>
        <v>5</v>
      </c>
    </row>
    <row r="42" spans="2:3" x14ac:dyDescent="0.25">
      <c r="B42" s="84" t="s">
        <v>394</v>
      </c>
      <c r="C42" s="112"/>
    </row>
    <row r="43" spans="2:3" ht="16.5" thickBot="1" x14ac:dyDescent="0.3">
      <c r="B43" s="113" t="s">
        <v>395</v>
      </c>
      <c r="C43" s="123">
        <f>SUM(C40:C42)</f>
        <v>6</v>
      </c>
    </row>
    <row r="44" spans="2:3" ht="16.5" thickBot="1" x14ac:dyDescent="0.3">
      <c r="B44" s="126" t="s">
        <v>396</v>
      </c>
      <c r="C44" s="127">
        <f>'E. DE SITUACIÓN FINANCIERA'!F7</f>
        <v>3</v>
      </c>
    </row>
    <row r="45" spans="2:3" ht="16.5" thickBot="1" x14ac:dyDescent="0.3">
      <c r="B45" s="126" t="s">
        <v>397</v>
      </c>
      <c r="C45" s="127">
        <v>0</v>
      </c>
    </row>
    <row r="46" spans="2:3" ht="16.5" thickBot="1" x14ac:dyDescent="0.3">
      <c r="B46" s="124" t="s">
        <v>398</v>
      </c>
      <c r="C46" s="125">
        <f>SUM(C44:C45)</f>
        <v>3</v>
      </c>
    </row>
  </sheetData>
  <mergeCells count="3">
    <mergeCell ref="B4:C4"/>
    <mergeCell ref="B1:C1"/>
    <mergeCell ref="B3:C3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7" tint="0.59999389629810485"/>
  </sheetPr>
  <dimension ref="A1:I18"/>
  <sheetViews>
    <sheetView zoomScale="75" zoomScaleNormal="75" workbookViewId="0">
      <selection activeCell="E15" sqref="E15"/>
    </sheetView>
  </sheetViews>
  <sheetFormatPr baseColWidth="10" defaultRowHeight="15.75" x14ac:dyDescent="0.25"/>
  <cols>
    <col min="1" max="1" width="38.28515625" style="39" customWidth="1"/>
    <col min="2" max="2" width="18.5703125" style="39" customWidth="1"/>
    <col min="3" max="3" width="40.7109375" style="39" customWidth="1"/>
    <col min="4" max="5" width="20.5703125" style="39" customWidth="1"/>
    <col min="6" max="6" width="15.85546875" style="39" customWidth="1"/>
    <col min="7" max="7" width="19.5703125" style="39" bestFit="1" customWidth="1"/>
    <col min="8" max="8" width="19.42578125" style="39" customWidth="1"/>
    <col min="9" max="16384" width="11.42578125" style="39"/>
  </cols>
  <sheetData>
    <row r="1" spans="1:9" ht="84" customHeight="1" x14ac:dyDescent="0.25"/>
    <row r="2" spans="1:9" ht="29.25" customHeight="1" x14ac:dyDescent="0.45">
      <c r="B2" s="248" t="str">
        <f>'DATOS EMPRESA'!G8</f>
        <v>EMPRESA XYZ</v>
      </c>
      <c r="C2" s="248"/>
      <c r="D2" s="248"/>
      <c r="E2" s="248"/>
      <c r="F2" s="248"/>
      <c r="G2" s="248"/>
      <c r="H2" s="248"/>
    </row>
    <row r="3" spans="1:9" ht="27.75" x14ac:dyDescent="0.4">
      <c r="B3" s="267" t="s">
        <v>282</v>
      </c>
      <c r="C3" s="267"/>
      <c r="D3" s="267"/>
      <c r="E3" s="267"/>
      <c r="F3" s="267"/>
      <c r="G3" s="267"/>
      <c r="H3" s="267"/>
      <c r="I3" s="40" t="s">
        <v>283</v>
      </c>
    </row>
    <row r="4" spans="1:9" ht="16.5" thickBot="1" x14ac:dyDescent="0.3">
      <c r="A4"/>
    </row>
    <row r="5" spans="1:9" ht="23.25" thickBot="1" x14ac:dyDescent="0.5">
      <c r="B5" s="44" t="s">
        <v>284</v>
      </c>
      <c r="C5" s="44" t="s">
        <v>285</v>
      </c>
      <c r="D5" s="44" t="s">
        <v>286</v>
      </c>
      <c r="E5" s="44" t="s">
        <v>287</v>
      </c>
      <c r="F5" s="268" t="s">
        <v>288</v>
      </c>
      <c r="G5" s="269"/>
      <c r="H5" s="270"/>
    </row>
    <row r="6" spans="1:9" ht="35.25" customHeight="1" x14ac:dyDescent="0.25">
      <c r="B6" s="251" t="s">
        <v>289</v>
      </c>
      <c r="C6" s="271" t="s">
        <v>290</v>
      </c>
      <c r="D6" s="273">
        <f>'E. DE SITUACIÓN FINANCIERA'!F6-'E. DE SITUACIÓN FINANCIERA'!F85</f>
        <v>-3</v>
      </c>
      <c r="E6" s="263">
        <f>D6</f>
        <v>-3</v>
      </c>
      <c r="F6" s="257" t="s">
        <v>291</v>
      </c>
      <c r="G6" s="265">
        <f>+D6</f>
        <v>-3</v>
      </c>
      <c r="H6" s="249" t="s">
        <v>292</v>
      </c>
    </row>
    <row r="7" spans="1:9" ht="45" customHeight="1" thickBot="1" x14ac:dyDescent="0.3">
      <c r="B7" s="252"/>
      <c r="C7" s="272"/>
      <c r="D7" s="274"/>
      <c r="E7" s="275"/>
      <c r="F7" s="258"/>
      <c r="G7" s="266"/>
      <c r="H7" s="250"/>
    </row>
    <row r="8" spans="1:9" ht="32.25" customHeight="1" x14ac:dyDescent="0.25">
      <c r="B8" s="251" t="s">
        <v>293</v>
      </c>
      <c r="C8" s="43" t="s">
        <v>261</v>
      </c>
      <c r="D8" s="253">
        <f>'E. DE SITUACIÓN FINANCIERA'!F6/'E. DE SITUACIÓN FINANCIERA'!F85</f>
        <v>0.91428571428571426</v>
      </c>
      <c r="E8" s="255">
        <f>D8</f>
        <v>0.91428571428571426</v>
      </c>
      <c r="F8" s="257" t="s">
        <v>294</v>
      </c>
      <c r="G8" s="259">
        <f>+D8</f>
        <v>0.91428571428571426</v>
      </c>
      <c r="H8" s="249" t="s">
        <v>295</v>
      </c>
    </row>
    <row r="9" spans="1:9" ht="32.25" customHeight="1" thickBot="1" x14ac:dyDescent="0.3">
      <c r="B9" s="252"/>
      <c r="C9" s="42" t="s">
        <v>191</v>
      </c>
      <c r="D9" s="254"/>
      <c r="E9" s="256"/>
      <c r="F9" s="258"/>
      <c r="G9" s="260"/>
      <c r="H9" s="250"/>
    </row>
    <row r="10" spans="1:9" ht="39" customHeight="1" x14ac:dyDescent="0.25">
      <c r="B10" s="251" t="s">
        <v>296</v>
      </c>
      <c r="C10" s="43" t="s">
        <v>297</v>
      </c>
      <c r="D10" s="261">
        <f>('E. DE SITUACIÓN FINANCIERA'!F6-'E. DE SITUACIÓN FINANCIERA'!F19)/'E. DE SITUACIÓN FINANCIERA'!F85</f>
        <v>0.54285714285714282</v>
      </c>
      <c r="E10" s="263">
        <f>D10</f>
        <v>0.54285714285714282</v>
      </c>
      <c r="F10" s="257" t="s">
        <v>294</v>
      </c>
      <c r="G10" s="265">
        <f>+D10</f>
        <v>0.54285714285714282</v>
      </c>
      <c r="H10" s="249" t="s">
        <v>359</v>
      </c>
    </row>
    <row r="11" spans="1:9" ht="40.5" customHeight="1" thickBot="1" x14ac:dyDescent="0.3">
      <c r="B11" s="252"/>
      <c r="C11" s="42" t="s">
        <v>191</v>
      </c>
      <c r="D11" s="262"/>
      <c r="E11" s="264"/>
      <c r="F11" s="258"/>
      <c r="G11" s="266"/>
      <c r="H11" s="250"/>
    </row>
    <row r="18" spans="7:7" x14ac:dyDescent="0.25">
      <c r="G18" s="41"/>
    </row>
  </sheetData>
  <mergeCells count="22">
    <mergeCell ref="B2:H2"/>
    <mergeCell ref="B3:H3"/>
    <mergeCell ref="F5:H5"/>
    <mergeCell ref="B6:B7"/>
    <mergeCell ref="C6:C7"/>
    <mergeCell ref="D6:D7"/>
    <mergeCell ref="E6:E7"/>
    <mergeCell ref="F6:F7"/>
    <mergeCell ref="G6:G7"/>
    <mergeCell ref="H6:H7"/>
    <mergeCell ref="H10:H11"/>
    <mergeCell ref="B8:B9"/>
    <mergeCell ref="D8:D9"/>
    <mergeCell ref="E8:E9"/>
    <mergeCell ref="F8:F9"/>
    <mergeCell ref="G8:G9"/>
    <mergeCell ref="H8:H9"/>
    <mergeCell ref="B10:B11"/>
    <mergeCell ref="D10:D11"/>
    <mergeCell ref="E10:E11"/>
    <mergeCell ref="F10:F11"/>
    <mergeCell ref="G10:G11"/>
  </mergeCells>
  <conditionalFormatting sqref="E6:E7">
    <cfRule type="iconSet" priority="3">
      <iconSet iconSet="3TrafficLights2" showValue="0">
        <cfvo type="percent" val="0"/>
        <cfvo type="num" val="100" gte="0"/>
        <cfvo type="num" val="200" gte="0"/>
      </iconSet>
    </cfRule>
  </conditionalFormatting>
  <conditionalFormatting sqref="E10:E11">
    <cfRule type="iconSet" priority="1">
      <iconSet iconSet="3TrafficLights2" showValue="0">
        <cfvo type="percent" val="0"/>
        <cfvo type="num" val="1"/>
        <cfvo type="num" val="1.5"/>
      </iconSet>
    </cfRule>
  </conditionalFormatting>
  <pageMargins left="0.7" right="0.7" top="0.75" bottom="0.75" header="0.3" footer="0.3"/>
  <pageSetup paperSize="9" scale="59" orientation="portrait" horizontalDpi="0" verticalDpi="0" r:id="rId1"/>
  <headerFooter>
    <oddHeader>&amp;C&amp;K00+000.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A1BD346B-C0AF-4960-98DB-D1BA784B4210}">
            <x14:iconSet iconSet="3TrafficLights2" showValue="0" custom="1">
              <x14:cfvo type="percent">
                <xm:f>0</xm:f>
              </x14:cfvo>
              <x14:cfvo type="num">
                <xm:f>1</xm:f>
              </x14:cfvo>
              <x14:cfvo type="num">
                <xm:f>1.5</xm:f>
              </x14:cfvo>
              <x14:cfIcon iconSet="3TrafficLights2" iconId="0"/>
              <x14:cfIcon iconSet="3TrafficLights2" iconId="1"/>
              <x14:cfIcon iconSet="3TrafficLights2" iconId="2"/>
            </x14:iconSet>
          </x14:cfRule>
          <xm:sqref>E8:E9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8" tint="0.59999389629810485"/>
  </sheetPr>
  <dimension ref="B1:H13"/>
  <sheetViews>
    <sheetView zoomScale="75" zoomScaleNormal="75" workbookViewId="0"/>
  </sheetViews>
  <sheetFormatPr baseColWidth="10" defaultRowHeight="15.75" x14ac:dyDescent="0.25"/>
  <cols>
    <col min="1" max="1" width="39.85546875" style="39" customWidth="1"/>
    <col min="2" max="2" width="25" style="39" customWidth="1"/>
    <col min="3" max="3" width="37.7109375" style="39" customWidth="1"/>
    <col min="4" max="4" width="20.85546875" style="39" customWidth="1"/>
    <col min="5" max="5" width="18.7109375" style="39" customWidth="1"/>
    <col min="6" max="6" width="15.5703125" style="39" customWidth="1"/>
    <col min="7" max="7" width="8.5703125" style="39" customWidth="1"/>
    <col min="8" max="8" width="13.85546875" style="39" customWidth="1"/>
    <col min="9" max="16384" width="11.42578125" style="39"/>
  </cols>
  <sheetData>
    <row r="1" spans="2:8" ht="94.5" customHeight="1" x14ac:dyDescent="0.25"/>
    <row r="2" spans="2:8" ht="21" customHeight="1" x14ac:dyDescent="0.45">
      <c r="B2" s="248" t="str">
        <f>'DATOS EMPRESA'!G8</f>
        <v>EMPRESA XYZ</v>
      </c>
      <c r="C2" s="248"/>
      <c r="D2" s="248"/>
      <c r="E2" s="248"/>
      <c r="F2" s="248"/>
      <c r="G2" s="248"/>
      <c r="H2" s="248"/>
    </row>
    <row r="3" spans="2:8" ht="36.75" customHeight="1" x14ac:dyDescent="0.4">
      <c r="B3" s="267" t="s">
        <v>298</v>
      </c>
      <c r="C3" s="267"/>
      <c r="D3" s="267"/>
      <c r="E3" s="267"/>
      <c r="F3" s="267"/>
      <c r="G3" s="267"/>
      <c r="H3" s="267"/>
    </row>
    <row r="4" spans="2:8" ht="16.5" thickBot="1" x14ac:dyDescent="0.3"/>
    <row r="5" spans="2:8" ht="23.25" thickBot="1" x14ac:dyDescent="0.5">
      <c r="B5" s="47" t="s">
        <v>284</v>
      </c>
      <c r="C5" s="44" t="s">
        <v>285</v>
      </c>
      <c r="D5" s="47" t="s">
        <v>286</v>
      </c>
      <c r="E5" s="48" t="s">
        <v>287</v>
      </c>
      <c r="F5" s="268" t="s">
        <v>288</v>
      </c>
      <c r="G5" s="269"/>
      <c r="H5" s="270"/>
    </row>
    <row r="6" spans="2:8" ht="30" customHeight="1" x14ac:dyDescent="0.25">
      <c r="B6" s="251" t="s">
        <v>299</v>
      </c>
      <c r="C6" s="45" t="s">
        <v>300</v>
      </c>
      <c r="D6" s="284">
        <f>('E. DE SITUACIÓN FINANCIERA'!F19*365)/'E. DE RESULTADOS'!F43</f>
        <v>189.8</v>
      </c>
      <c r="E6" s="286">
        <f>D6</f>
        <v>189.8</v>
      </c>
      <c r="F6" s="280" t="s">
        <v>301</v>
      </c>
      <c r="G6" s="282">
        <f>+D6</f>
        <v>189.8</v>
      </c>
      <c r="H6" s="249" t="s">
        <v>302</v>
      </c>
    </row>
    <row r="7" spans="2:8" ht="32.25" customHeight="1" thickBot="1" x14ac:dyDescent="0.3">
      <c r="B7" s="290"/>
      <c r="C7" s="46" t="s">
        <v>303</v>
      </c>
      <c r="D7" s="285"/>
      <c r="E7" s="287"/>
      <c r="F7" s="281"/>
      <c r="G7" s="283"/>
      <c r="H7" s="250"/>
    </row>
    <row r="8" spans="2:8" ht="33" customHeight="1" x14ac:dyDescent="0.25">
      <c r="B8" s="251" t="s">
        <v>304</v>
      </c>
      <c r="C8" s="45" t="s">
        <v>305</v>
      </c>
      <c r="D8" s="284">
        <f>('E. DE SITUACIÓN FINANCIERA'!F17*365)/'E. DE RESULTADOS'!F5</f>
        <v>365</v>
      </c>
      <c r="E8" s="286">
        <f>D8</f>
        <v>365</v>
      </c>
      <c r="F8" s="280" t="s">
        <v>306</v>
      </c>
      <c r="G8" s="282">
        <f>+D8</f>
        <v>365</v>
      </c>
      <c r="H8" s="249" t="s">
        <v>307</v>
      </c>
    </row>
    <row r="9" spans="2:8" ht="43.5" customHeight="1" thickBot="1" x14ac:dyDescent="0.3">
      <c r="B9" s="252"/>
      <c r="C9" s="46" t="s">
        <v>308</v>
      </c>
      <c r="D9" s="285"/>
      <c r="E9" s="287"/>
      <c r="F9" s="281"/>
      <c r="G9" s="283"/>
      <c r="H9" s="250"/>
    </row>
    <row r="10" spans="2:8" ht="56.25" customHeight="1" x14ac:dyDescent="0.25">
      <c r="B10" s="251" t="s">
        <v>309</v>
      </c>
      <c r="C10" s="45" t="s">
        <v>310</v>
      </c>
      <c r="D10" s="276">
        <f>'E. DE RESULTADOS'!F5/'E. DE SITUACIÓN FINANCIERA'!F82</f>
        <v>1.5625E-2</v>
      </c>
      <c r="E10" s="278">
        <f>D10</f>
        <v>1.5625E-2</v>
      </c>
      <c r="F10" s="280" t="s">
        <v>311</v>
      </c>
      <c r="G10" s="282">
        <f>+D10</f>
        <v>1.5625E-2</v>
      </c>
      <c r="H10" s="249" t="s">
        <v>312</v>
      </c>
    </row>
    <row r="11" spans="2:8" ht="43.5" customHeight="1" thickBot="1" x14ac:dyDescent="0.3">
      <c r="B11" s="252"/>
      <c r="C11" s="46" t="s">
        <v>313</v>
      </c>
      <c r="D11" s="277"/>
      <c r="E11" s="279"/>
      <c r="F11" s="281"/>
      <c r="G11" s="283"/>
      <c r="H11" s="250"/>
    </row>
    <row r="12" spans="2:8" ht="39.75" customHeight="1" x14ac:dyDescent="0.25">
      <c r="B12" s="251" t="s">
        <v>314</v>
      </c>
      <c r="C12" s="45" t="s">
        <v>315</v>
      </c>
      <c r="D12" s="284">
        <f>('E. DE SITUACIÓN FINANCIERA'!F20*365)/'E. DE SITUACIÓN FINANCIERA'!F20</f>
        <v>365</v>
      </c>
      <c r="E12" s="286">
        <f>D12</f>
        <v>365</v>
      </c>
      <c r="F12" s="280" t="s">
        <v>316</v>
      </c>
      <c r="G12" s="288">
        <f>+D12</f>
        <v>365</v>
      </c>
      <c r="H12" s="249" t="s">
        <v>317</v>
      </c>
    </row>
    <row r="13" spans="2:8" ht="39" customHeight="1" thickBot="1" x14ac:dyDescent="0.3">
      <c r="B13" s="252"/>
      <c r="C13" s="46" t="s">
        <v>318</v>
      </c>
      <c r="D13" s="285"/>
      <c r="E13" s="287"/>
      <c r="F13" s="281"/>
      <c r="G13" s="289"/>
      <c r="H13" s="250"/>
    </row>
  </sheetData>
  <mergeCells count="27">
    <mergeCell ref="B2:H2"/>
    <mergeCell ref="H8:H9"/>
    <mergeCell ref="B3:H3"/>
    <mergeCell ref="F5:H5"/>
    <mergeCell ref="B6:B7"/>
    <mergeCell ref="D6:D7"/>
    <mergeCell ref="E6:E7"/>
    <mergeCell ref="F6:F7"/>
    <mergeCell ref="G6:G7"/>
    <mergeCell ref="H6:H7"/>
    <mergeCell ref="B8:B9"/>
    <mergeCell ref="D8:D9"/>
    <mergeCell ref="E8:E9"/>
    <mergeCell ref="F8:F9"/>
    <mergeCell ref="G8:G9"/>
    <mergeCell ref="H12:H13"/>
    <mergeCell ref="B10:B11"/>
    <mergeCell ref="D10:D11"/>
    <mergeCell ref="E10:E11"/>
    <mergeCell ref="F10:F11"/>
    <mergeCell ref="G10:G11"/>
    <mergeCell ref="H10:H11"/>
    <mergeCell ref="B12:B13"/>
    <mergeCell ref="D12:D13"/>
    <mergeCell ref="E12:E13"/>
    <mergeCell ref="F12:F13"/>
    <mergeCell ref="G12:G13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00A1EC1-468C-4BC7-B306-A80B0F017FAE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>
                <xm:f>31</xm:f>
              </x14:cfvo>
              <x14:cfIcon iconSet="3TrafficLights2" iconId="2"/>
              <x14:cfIcon iconSet="3TrafficLights2" iconId="2"/>
              <x14:cfIcon iconSet="3TrafficLights2" iconId="0"/>
            </x14:iconSet>
          </x14:cfRule>
          <xm:sqref>E6:E7</xm:sqref>
        </x14:conditionalFormatting>
        <x14:conditionalFormatting xmlns:xm="http://schemas.microsoft.com/office/excel/2006/main">
          <x14:cfRule type="iconSet" priority="3" id="{C1EC9529-4682-471D-B403-E755834BBC7B}">
            <x14:iconSet iconSet="3TrafficLights2" showValue="0" custom="1">
              <x14:cfvo type="percent">
                <xm:f>0</xm:f>
              </x14:cfvo>
              <x14:cfvo type="num">
                <xm:f>0</xm:f>
              </x14:cfvo>
              <x14:cfvo type="num">
                <xm:f>31</xm:f>
              </x14:cfvo>
              <x14:cfIcon iconSet="3TrafficLights2" iconId="2"/>
              <x14:cfIcon iconSet="3TrafficLights2" iconId="2"/>
              <x14:cfIcon iconSet="3TrafficLights2" iconId="0"/>
            </x14:iconSet>
          </x14:cfRule>
          <xm:sqref>E8:E9</xm:sqref>
        </x14:conditionalFormatting>
        <x14:conditionalFormatting xmlns:xm="http://schemas.microsoft.com/office/excel/2006/main">
          <x14:cfRule type="iconSet" priority="2" id="{339C321C-537E-46F6-8421-B6CC20CA025E}">
            <x14:iconSet iconSet="3TrafficLights2" showValue="0" custom="1">
              <x14:cfvo type="percent">
                <xm:f>0</xm:f>
              </x14:cfvo>
              <x14:cfvo type="num">
                <xm:f>1</xm:f>
              </x14:cfvo>
              <x14:cfvo type="num">
                <xm:f>1.1000000000000001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E10:E11</xm:sqref>
        </x14:conditionalFormatting>
        <x14:conditionalFormatting xmlns:xm="http://schemas.microsoft.com/office/excel/2006/main">
          <x14:cfRule type="iconSet" priority="1" id="{45D61303-5B69-416B-8AE8-A964B5EBC7C3}">
            <x14:iconSet iconSet="3TrafficLights2" showValue="0" custom="1">
              <x14:cfvo type="percent">
                <xm:f>0</xm:f>
              </x14:cfvo>
              <x14:cfvo type="num">
                <xm:f>30</xm:f>
              </x14:cfvo>
              <x14:cfvo type="num">
                <xm:f>31</xm:f>
              </x14:cfvo>
              <x14:cfIcon iconSet="3TrafficLights2" iconId="0"/>
              <x14:cfIcon iconSet="3TrafficLights2" iconId="0"/>
              <x14:cfIcon iconSet="3TrafficLights2" iconId="2"/>
            </x14:iconSet>
          </x14:cfRule>
          <xm:sqref>E12:E13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PORTADA</vt:lpstr>
      <vt:lpstr>ÍNDICE</vt:lpstr>
      <vt:lpstr>DATOS EMPRESA</vt:lpstr>
      <vt:lpstr>PLAN DE CUENTAS </vt:lpstr>
      <vt:lpstr>E. DE SITUACIÓN FINANCIERA</vt:lpstr>
      <vt:lpstr>E. DE RESULTADOS</vt:lpstr>
      <vt:lpstr>FLUJO DE EFECTIVO</vt:lpstr>
      <vt:lpstr>LIQUIDEZ</vt:lpstr>
      <vt:lpstr>ACTIVIDAD</vt:lpstr>
      <vt:lpstr>SOLVENCIA</vt:lpstr>
      <vt:lpstr>RENTABILIDAD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Guilcasana</dc:creator>
  <cp:lastModifiedBy>PC</cp:lastModifiedBy>
  <cp:lastPrinted>2017-01-25T16:10:34Z</cp:lastPrinted>
  <dcterms:created xsi:type="dcterms:W3CDTF">2017-01-13T17:36:30Z</dcterms:created>
  <dcterms:modified xsi:type="dcterms:W3CDTF">2017-02-12T01:09:56Z</dcterms:modified>
</cp:coreProperties>
</file>